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U18" i="1" l="1"/>
  <c r="AU17" i="1"/>
  <c r="AU16" i="1"/>
  <c r="AU15" i="1"/>
  <c r="AU14" i="1"/>
  <c r="AU13" i="1"/>
  <c r="AU12" i="1"/>
  <c r="AI32" i="1"/>
  <c r="K13" i="1" l="1"/>
  <c r="K14" i="1"/>
  <c r="K15" i="1"/>
  <c r="K16" i="1"/>
  <c r="K17" i="1"/>
  <c r="K18" i="1"/>
  <c r="K19" i="1"/>
  <c r="K20" i="1"/>
  <c r="K21" i="1"/>
  <c r="K22" i="1"/>
  <c r="K23" i="1"/>
  <c r="K24" i="1"/>
  <c r="K12" i="1"/>
  <c r="AS24" i="1" l="1"/>
  <c r="AR24" i="1"/>
  <c r="AQ24" i="1"/>
  <c r="AQ10" i="1" s="1"/>
  <c r="AO24" i="1"/>
  <c r="AN24" i="1"/>
  <c r="Y24" i="1"/>
  <c r="S24" i="1"/>
  <c r="AS23" i="1"/>
  <c r="AP23" i="1"/>
  <c r="AO23" i="1"/>
  <c r="AN23" i="1"/>
  <c r="Y23" i="1"/>
  <c r="S23" i="1"/>
  <c r="AS22" i="1"/>
  <c r="AP22" i="1"/>
  <c r="AO22" i="1"/>
  <c r="AN22" i="1"/>
  <c r="Y22" i="1"/>
  <c r="S22" i="1"/>
  <c r="AS21" i="1"/>
  <c r="AP21" i="1"/>
  <c r="AO21" i="1"/>
  <c r="AN21" i="1"/>
  <c r="Y21" i="1"/>
  <c r="S21" i="1"/>
  <c r="AS20" i="1"/>
  <c r="AP20" i="1"/>
  <c r="AO20" i="1"/>
  <c r="AN20" i="1"/>
  <c r="Y20" i="1"/>
  <c r="S20" i="1"/>
  <c r="AS19" i="1"/>
  <c r="AR19" i="1"/>
  <c r="AP19" i="1" s="1"/>
  <c r="AO19" i="1"/>
  <c r="AN19" i="1"/>
  <c r="Y19" i="1"/>
  <c r="S19" i="1"/>
  <c r="AS18" i="1"/>
  <c r="AR18" i="1"/>
  <c r="AP18" i="1" s="1"/>
  <c r="AO18" i="1"/>
  <c r="AN18" i="1"/>
  <c r="Y18" i="1"/>
  <c r="S18" i="1"/>
  <c r="AS17" i="1"/>
  <c r="AR17" i="1"/>
  <c r="AP17" i="1" s="1"/>
  <c r="AO17" i="1"/>
  <c r="AN17" i="1"/>
  <c r="Y17" i="1"/>
  <c r="S17" i="1"/>
  <c r="AS16" i="1"/>
  <c r="AR16" i="1"/>
  <c r="AP16" i="1" s="1"/>
  <c r="AO16" i="1"/>
  <c r="AN16" i="1"/>
  <c r="Y16" i="1"/>
  <c r="S16" i="1"/>
  <c r="AS15" i="1"/>
  <c r="AR15" i="1"/>
  <c r="AP15" i="1" s="1"/>
  <c r="AO15" i="1"/>
  <c r="AN15" i="1"/>
  <c r="Y15" i="1"/>
  <c r="S15" i="1"/>
  <c r="AS14" i="1"/>
  <c r="AR14" i="1"/>
  <c r="AP14" i="1" s="1"/>
  <c r="AO14" i="1"/>
  <c r="AN14" i="1"/>
  <c r="Y14" i="1"/>
  <c r="S14" i="1"/>
  <c r="AS13" i="1"/>
  <c r="AR13" i="1"/>
  <c r="AP13" i="1" s="1"/>
  <c r="AO13" i="1"/>
  <c r="AN13" i="1"/>
  <c r="Y13" i="1"/>
  <c r="S13" i="1"/>
  <c r="AS12" i="1"/>
  <c r="AR12" i="1"/>
  <c r="AP12" i="1" s="1"/>
  <c r="AO12" i="1"/>
  <c r="AN12" i="1"/>
  <c r="Y12" i="1"/>
  <c r="S12" i="1"/>
  <c r="AC10" i="1"/>
  <c r="AB10" i="1"/>
  <c r="AA10" i="1"/>
  <c r="Z10" i="1"/>
  <c r="V10" i="1"/>
  <c r="U10" i="1"/>
  <c r="R10" i="1"/>
  <c r="Q10" i="1"/>
  <c r="P10" i="1"/>
  <c r="O10" i="1"/>
  <c r="N10" i="1"/>
  <c r="M10" i="1"/>
  <c r="L10" i="1"/>
  <c r="K10" i="1" s="1"/>
  <c r="J10" i="1"/>
  <c r="I10" i="1"/>
  <c r="AN10" i="1" l="1"/>
  <c r="AO10" i="1"/>
  <c r="Y10" i="1"/>
  <c r="AS10" i="1"/>
  <c r="AR10" i="1"/>
  <c r="AP24" i="1"/>
  <c r="AP10" i="1" s="1"/>
</calcChain>
</file>

<file path=xl/sharedStrings.xml><?xml version="1.0" encoding="utf-8"?>
<sst xmlns="http://schemas.openxmlformats.org/spreadsheetml/2006/main" count="263" uniqueCount="81">
  <si>
    <t>№
п/п</t>
  </si>
  <si>
    <t>Наименование
улицы</t>
  </si>
  <si>
    <t>№
жилого дома</t>
  </si>
  <si>
    <t>Год постройки</t>
  </si>
  <si>
    <t>Стены</t>
  </si>
  <si>
    <t>Этажность</t>
  </si>
  <si>
    <t>Кровля</t>
  </si>
  <si>
    <t xml:space="preserve">Здание </t>
  </si>
  <si>
    <t>Квартиры</t>
  </si>
  <si>
    <t>Подъезды</t>
  </si>
  <si>
    <t>Неж/п.</t>
  </si>
  <si>
    <t>Площадь, кв.м.</t>
  </si>
  <si>
    <t>Вид</t>
  </si>
  <si>
    <t>Наличие</t>
  </si>
  <si>
    <t>Газофикация</t>
  </si>
  <si>
    <t>Пищеприготовление</t>
  </si>
  <si>
    <t>Электрооборудование на л/клетках</t>
  </si>
  <si>
    <t>Электропроводка</t>
  </si>
  <si>
    <t>Лестничные площадки, ед.</t>
  </si>
  <si>
    <t>Электрокабель, м.</t>
  </si>
  <si>
    <t>Придомовая
территория, кв.м.</t>
  </si>
  <si>
    <t>Тариф в месяц за  - руб кв/м жилой площади</t>
  </si>
  <si>
    <t>материал</t>
  </si>
  <si>
    <t>Материал</t>
  </si>
  <si>
    <t>Объём,
куб.м.</t>
  </si>
  <si>
    <t>Общая жилая
площадь, кв.м.</t>
  </si>
  <si>
    <t>Количество,
 един.</t>
  </si>
  <si>
    <t>Количество</t>
  </si>
  <si>
    <t>Уборочная
площадь
л/клеток,
кв.м.</t>
  </si>
  <si>
    <t>Лестничные площадки,
кол.</t>
  </si>
  <si>
    <t>Чердак</t>
  </si>
  <si>
    <t>Подвал</t>
  </si>
  <si>
    <t>Разводка</t>
  </si>
  <si>
    <t>Трубопровод, м.</t>
  </si>
  <si>
    <t>Кран, диам. до 25 мм., един.</t>
  </si>
  <si>
    <t>Крючки для труб  приборов,
кол-во креплений</t>
  </si>
  <si>
    <t>Воздухо-
сборник</t>
  </si>
  <si>
    <t>Отопления</t>
  </si>
  <si>
    <t>Горячего
водоснабжения</t>
  </si>
  <si>
    <t>Водопровода</t>
  </si>
  <si>
    <t>Канализации</t>
  </si>
  <si>
    <t>Ванн</t>
  </si>
  <si>
    <t>Водосточных труб</t>
  </si>
  <si>
    <t>всего</t>
  </si>
  <si>
    <t>в т.ч.</t>
  </si>
  <si>
    <t>квартир</t>
  </si>
  <si>
    <t>верхняя
(подвал+чердак)</t>
  </si>
  <si>
    <t>нижняя
(подвал)</t>
  </si>
  <si>
    <t>на
чердаке</t>
  </si>
  <si>
    <t>в
кв-ре</t>
  </si>
  <si>
    <t>ИТОГО</t>
  </si>
  <si>
    <t>Газон,
всего</t>
  </si>
  <si>
    <t>Урны, един.</t>
  </si>
  <si>
    <t>нанимателей</t>
  </si>
  <si>
    <t>в т.ч.
муниципальные</t>
  </si>
  <si>
    <t>стояк, един.</t>
  </si>
  <si>
    <t>рад./блок,
един.</t>
  </si>
  <si>
    <t>РСЖ</t>
  </si>
  <si>
    <t>панель.</t>
  </si>
  <si>
    <t>м.рул.</t>
  </si>
  <si>
    <t>-</t>
  </si>
  <si>
    <t>+</t>
  </si>
  <si>
    <t>Ц</t>
  </si>
  <si>
    <t>ГК</t>
  </si>
  <si>
    <t>ПР</t>
  </si>
  <si>
    <t>Г/ПЛ</t>
  </si>
  <si>
    <t>СКР</t>
  </si>
  <si>
    <t>кирпич</t>
  </si>
  <si>
    <t>ГВС</t>
  </si>
  <si>
    <t>Верховье</t>
  </si>
  <si>
    <t>Число проживающих</t>
  </si>
  <si>
    <t>Площадь
кв.м.</t>
  </si>
  <si>
    <t>Общая
площадь
кв.м.</t>
  </si>
  <si>
    <t>Отмостка
неус.
покрытие</t>
  </si>
  <si>
    <t>Характеристика жилищного фонда МУП "МУК"" на 2015 год</t>
  </si>
  <si>
    <t>Текущий ремонт</t>
  </si>
  <si>
    <t>Движение денежных средств по текущему ремонту</t>
  </si>
  <si>
    <t>начислено</t>
  </si>
  <si>
    <t>оплачено</t>
  </si>
  <si>
    <t>выполненные работы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</si>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</sst>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sz val="8"/>
      <color theme="1"/>
      <name val="Calibri"/>
      <family val="2"/>
      <scheme val="minor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8"/>
      <name val="Arial"/>
      <family val="2"/>
      <charset val="204"/>
    </font>
    <font>
      <sz val="8"/>
      <color indexed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9" xfId="0" applyFont="1" applyFill="1" applyBorder="1"/>
    <xf numFmtId="165" fontId="3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distributed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/>
    <xf numFmtId="0" fontId="6" fillId="0" borderId="17" xfId="0" applyNumberFormat="1" applyFont="1" applyFill="1" applyBorder="1" applyAlignment="1">
      <alignment horizontal="center"/>
    </xf>
    <xf numFmtId="43" fontId="6" fillId="0" borderId="17" xfId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left"/>
    </xf>
    <xf numFmtId="0" fontId="5" fillId="0" borderId="19" xfId="0" applyFont="1" applyFill="1" applyBorder="1"/>
    <xf numFmtId="0" fontId="5" fillId="0" borderId="19" xfId="0" applyNumberFormat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left"/>
    </xf>
    <xf numFmtId="0" fontId="6" fillId="0" borderId="19" xfId="0" applyFont="1" applyFill="1" applyBorder="1"/>
    <xf numFmtId="0" fontId="6" fillId="0" borderId="19" xfId="0" applyNumberFormat="1" applyFont="1" applyFill="1" applyBorder="1" applyAlignment="1">
      <alignment horizontal="center"/>
    </xf>
    <xf numFmtId="43" fontId="6" fillId="0" borderId="19" xfId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/>
    <xf numFmtId="4" fontId="5" fillId="0" borderId="19" xfId="0" applyNumberFormat="1" applyFont="1" applyFill="1" applyBorder="1"/>
    <xf numFmtId="166" fontId="6" fillId="0" borderId="19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6" fontId="7" fillId="0" borderId="21" xfId="1" applyNumberFormat="1" applyFont="1" applyFill="1" applyBorder="1"/>
    <xf numFmtId="3" fontId="7" fillId="0" borderId="21" xfId="1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6" fontId="6" fillId="2" borderId="19" xfId="1" applyNumberFormat="1" applyFont="1" applyFill="1" applyBorder="1" applyAlignment="1">
      <alignment horizontal="center"/>
    </xf>
    <xf numFmtId="4" fontId="7" fillId="2" borderId="21" xfId="0" applyNumberFormat="1" applyFont="1" applyFill="1" applyBorder="1"/>
    <xf numFmtId="4" fontId="6" fillId="2" borderId="19" xfId="1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166" fontId="6" fillId="0" borderId="19" xfId="1" quotePrefix="1" applyNumberFormat="1" applyFont="1" applyFill="1" applyBorder="1" applyAlignment="1">
      <alignment horizontal="center"/>
    </xf>
    <xf numFmtId="0" fontId="6" fillId="0" borderId="19" xfId="0" quotePrefix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right"/>
    </xf>
    <xf numFmtId="3" fontId="6" fillId="0" borderId="19" xfId="0" quotePrefix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165" fontId="7" fillId="2" borderId="21" xfId="1" applyNumberFormat="1" applyFont="1" applyFill="1" applyBorder="1" applyAlignment="1" applyProtection="1">
      <alignment horizontal="right"/>
    </xf>
    <xf numFmtId="166" fontId="7" fillId="2" borderId="21" xfId="1" applyNumberFormat="1" applyFont="1" applyFill="1" applyBorder="1" applyAlignment="1">
      <alignment horizontal="center"/>
    </xf>
    <xf numFmtId="4" fontId="7" fillId="2" borderId="19" xfId="0" applyNumberFormat="1" applyFont="1" applyFill="1" applyBorder="1"/>
    <xf numFmtId="165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9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2"/>
  <sheetViews>
    <sheetView tabSelected="1" workbookViewId="0">
      <selection activeCell="AR28" sqref="AR28"/>
    </sheetView>
  </sheetViews>
  <sheetFormatPr defaultRowHeight="15" x14ac:dyDescent="0.25"/>
  <cols>
    <col min="3" max="3" width="10.85546875" customWidth="1"/>
    <col min="5" max="5" width="11.42578125" customWidth="1"/>
    <col min="6" max="6" width="11.7109375" customWidth="1"/>
    <col min="7" max="7" width="11.85546875" customWidth="1"/>
    <col min="8" max="8" width="11.5703125" customWidth="1"/>
    <col min="9" max="9" width="9.5703125" customWidth="1"/>
    <col min="10" max="10" width="11.42578125" customWidth="1"/>
    <col min="12" max="12" width="11.5703125" customWidth="1"/>
    <col min="13" max="13" width="10.7109375" customWidth="1"/>
    <col min="19" max="19" width="10.28515625" customWidth="1"/>
    <col min="20" max="20" width="11.28515625" customWidth="1"/>
    <col min="23" max="23" width="7.85546875" customWidth="1"/>
    <col min="27" max="27" width="10.28515625" customWidth="1"/>
    <col min="29" max="29" width="9.85546875" customWidth="1"/>
    <col min="30" max="30" width="10.42578125" customWidth="1"/>
    <col min="37" max="37" width="10" customWidth="1"/>
    <col min="39" max="39" width="11.140625" customWidth="1"/>
    <col min="40" max="40" width="11.5703125" customWidth="1"/>
    <col min="46" max="47" width="10.28515625" customWidth="1"/>
    <col min="48" max="48" width="11" customWidth="1"/>
    <col min="49" max="49" width="10.42578125" customWidth="1"/>
    <col min="50" max="50" width="12" customWidth="1"/>
    <col min="51" max="51" width="12.7109375" customWidth="1"/>
  </cols>
  <sheetData>
    <row r="1" spans="2:51" ht="40.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2:51" ht="30.75" customHeight="1" x14ac:dyDescent="0.25">
      <c r="B2" s="120" t="s">
        <v>74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7"/>
      <c r="AT2" s="1"/>
      <c r="AU2" s="1"/>
    </row>
    <row r="3" spans="2:51" ht="15" customHeight="1" x14ac:dyDescent="0.25">
      <c r="B3" s="100" t="s">
        <v>0</v>
      </c>
      <c r="C3" s="121" t="s">
        <v>1</v>
      </c>
      <c r="D3" s="100" t="s">
        <v>2</v>
      </c>
      <c r="E3" s="95" t="s">
        <v>3</v>
      </c>
      <c r="F3" s="8" t="s">
        <v>4</v>
      </c>
      <c r="G3" s="95" t="s">
        <v>5</v>
      </c>
      <c r="H3" s="112" t="s">
        <v>6</v>
      </c>
      <c r="I3" s="112"/>
      <c r="J3" s="122" t="s">
        <v>7</v>
      </c>
      <c r="K3" s="123"/>
      <c r="L3" s="124" t="s">
        <v>8</v>
      </c>
      <c r="M3" s="124"/>
      <c r="N3" s="124"/>
      <c r="O3" s="124"/>
      <c r="P3" s="124"/>
      <c r="Q3" s="117" t="s">
        <v>9</v>
      </c>
      <c r="R3" s="118"/>
      <c r="S3" s="119"/>
      <c r="T3" s="9" t="s">
        <v>10</v>
      </c>
      <c r="U3" s="100" t="s">
        <v>11</v>
      </c>
      <c r="V3" s="100"/>
      <c r="W3" s="10"/>
      <c r="X3" s="10"/>
      <c r="Y3" s="10"/>
      <c r="Z3" s="10"/>
      <c r="AA3" s="10"/>
      <c r="AB3" s="10"/>
      <c r="AC3" s="10"/>
      <c r="AD3" s="104" t="s">
        <v>12</v>
      </c>
      <c r="AE3" s="105"/>
      <c r="AF3" s="95" t="s">
        <v>13</v>
      </c>
      <c r="AG3" s="95"/>
      <c r="AH3" s="95"/>
      <c r="AI3" s="95"/>
      <c r="AJ3" s="95" t="s">
        <v>14</v>
      </c>
      <c r="AK3" s="95" t="s">
        <v>15</v>
      </c>
      <c r="AL3" s="86" t="s">
        <v>16</v>
      </c>
      <c r="AM3" s="95" t="s">
        <v>17</v>
      </c>
      <c r="AN3" s="95" t="s">
        <v>18</v>
      </c>
      <c r="AO3" s="86" t="s">
        <v>19</v>
      </c>
      <c r="AP3" s="84" t="s">
        <v>20</v>
      </c>
      <c r="AQ3" s="106"/>
      <c r="AR3" s="106"/>
      <c r="AS3" s="106"/>
      <c r="AT3" s="79" t="s">
        <v>21</v>
      </c>
      <c r="AU3" s="79"/>
      <c r="AV3" s="79" t="s">
        <v>76</v>
      </c>
      <c r="AW3" s="79"/>
      <c r="AX3" s="79"/>
      <c r="AY3" s="79"/>
    </row>
    <row r="4" spans="2:51" ht="36" customHeight="1" x14ac:dyDescent="0.25">
      <c r="B4" s="100"/>
      <c r="C4" s="121"/>
      <c r="D4" s="100"/>
      <c r="E4" s="95"/>
      <c r="F4" s="86" t="s">
        <v>22</v>
      </c>
      <c r="G4" s="95"/>
      <c r="H4" s="109" t="s">
        <v>23</v>
      </c>
      <c r="I4" s="112" t="s">
        <v>71</v>
      </c>
      <c r="J4" s="113" t="s">
        <v>24</v>
      </c>
      <c r="K4" s="114" t="s">
        <v>72</v>
      </c>
      <c r="L4" s="115" t="s">
        <v>25</v>
      </c>
      <c r="M4" s="116"/>
      <c r="N4" s="95" t="s">
        <v>26</v>
      </c>
      <c r="O4" s="95"/>
      <c r="P4" s="95" t="s">
        <v>70</v>
      </c>
      <c r="Q4" s="97" t="s">
        <v>27</v>
      </c>
      <c r="R4" s="100" t="s">
        <v>28</v>
      </c>
      <c r="S4" s="97" t="s">
        <v>29</v>
      </c>
      <c r="T4" s="11" t="s">
        <v>11</v>
      </c>
      <c r="U4" s="124" t="s">
        <v>30</v>
      </c>
      <c r="V4" s="12" t="s">
        <v>31</v>
      </c>
      <c r="W4" s="104" t="s">
        <v>32</v>
      </c>
      <c r="X4" s="105"/>
      <c r="Y4" s="86" t="s">
        <v>33</v>
      </c>
      <c r="Z4" s="86" t="s">
        <v>34</v>
      </c>
      <c r="AA4" s="86" t="s">
        <v>35</v>
      </c>
      <c r="AB4" s="95" t="s">
        <v>36</v>
      </c>
      <c r="AC4" s="95"/>
      <c r="AD4" s="95" t="s">
        <v>37</v>
      </c>
      <c r="AE4" s="95" t="s">
        <v>38</v>
      </c>
      <c r="AF4" s="95" t="s">
        <v>39</v>
      </c>
      <c r="AG4" s="95" t="s">
        <v>40</v>
      </c>
      <c r="AH4" s="95" t="s">
        <v>41</v>
      </c>
      <c r="AI4" s="95" t="s">
        <v>42</v>
      </c>
      <c r="AJ4" s="95"/>
      <c r="AK4" s="95"/>
      <c r="AL4" s="94"/>
      <c r="AM4" s="95"/>
      <c r="AN4" s="95"/>
      <c r="AO4" s="94"/>
      <c r="AP4" s="107"/>
      <c r="AQ4" s="108"/>
      <c r="AR4" s="108"/>
      <c r="AS4" s="108"/>
      <c r="AT4" s="79"/>
      <c r="AU4" s="79"/>
      <c r="AV4" s="79"/>
      <c r="AW4" s="79"/>
      <c r="AX4" s="79"/>
      <c r="AY4" s="79"/>
    </row>
    <row r="5" spans="2:51" ht="15.75" customHeight="1" x14ac:dyDescent="0.25">
      <c r="B5" s="100"/>
      <c r="C5" s="121"/>
      <c r="D5" s="100"/>
      <c r="E5" s="95"/>
      <c r="F5" s="94"/>
      <c r="G5" s="95"/>
      <c r="H5" s="110"/>
      <c r="I5" s="112"/>
      <c r="J5" s="113"/>
      <c r="K5" s="114"/>
      <c r="L5" s="101" t="s">
        <v>43</v>
      </c>
      <c r="M5" s="8" t="s">
        <v>44</v>
      </c>
      <c r="N5" s="104" t="s">
        <v>45</v>
      </c>
      <c r="O5" s="105"/>
      <c r="P5" s="95"/>
      <c r="Q5" s="98"/>
      <c r="R5" s="100"/>
      <c r="S5" s="98"/>
      <c r="T5" s="86" t="s">
        <v>43</v>
      </c>
      <c r="U5" s="124"/>
      <c r="V5" s="86" t="s">
        <v>43</v>
      </c>
      <c r="W5" s="94" t="s">
        <v>46</v>
      </c>
      <c r="X5" s="94" t="s">
        <v>47</v>
      </c>
      <c r="Y5" s="94"/>
      <c r="Z5" s="94"/>
      <c r="AA5" s="94"/>
      <c r="AB5" s="95" t="s">
        <v>48</v>
      </c>
      <c r="AC5" s="95" t="s">
        <v>49</v>
      </c>
      <c r="AD5" s="95"/>
      <c r="AE5" s="95"/>
      <c r="AF5" s="95"/>
      <c r="AG5" s="95"/>
      <c r="AH5" s="95"/>
      <c r="AI5" s="95"/>
      <c r="AJ5" s="95"/>
      <c r="AK5" s="95"/>
      <c r="AL5" s="94"/>
      <c r="AM5" s="95"/>
      <c r="AN5" s="95"/>
      <c r="AO5" s="94"/>
      <c r="AP5" s="90" t="s">
        <v>50</v>
      </c>
      <c r="AQ5" s="93" t="s">
        <v>73</v>
      </c>
      <c r="AR5" s="93" t="s">
        <v>51</v>
      </c>
      <c r="AS5" s="93" t="s">
        <v>52</v>
      </c>
      <c r="AT5" s="79" t="s">
        <v>57</v>
      </c>
      <c r="AU5" s="79" t="s">
        <v>75</v>
      </c>
      <c r="AV5" s="79" t="s">
        <v>77</v>
      </c>
      <c r="AW5" s="81" t="s">
        <v>78</v>
      </c>
      <c r="AX5" s="79" t="s">
        <v>79</v>
      </c>
      <c r="AY5" s="79" t="s">
        <v>80</v>
      </c>
    </row>
    <row r="6" spans="2:51" ht="51.75" customHeight="1" x14ac:dyDescent="0.25">
      <c r="B6" s="100"/>
      <c r="C6" s="121"/>
      <c r="D6" s="100"/>
      <c r="E6" s="95"/>
      <c r="F6" s="94"/>
      <c r="G6" s="95"/>
      <c r="H6" s="110"/>
      <c r="I6" s="112"/>
      <c r="J6" s="113"/>
      <c r="K6" s="114"/>
      <c r="L6" s="102"/>
      <c r="M6" s="84" t="s">
        <v>53</v>
      </c>
      <c r="N6" s="86" t="s">
        <v>43</v>
      </c>
      <c r="O6" s="88" t="s">
        <v>54</v>
      </c>
      <c r="P6" s="95"/>
      <c r="Q6" s="98"/>
      <c r="R6" s="100"/>
      <c r="S6" s="98"/>
      <c r="T6" s="94"/>
      <c r="U6" s="124"/>
      <c r="V6" s="94"/>
      <c r="W6" s="94"/>
      <c r="X6" s="94"/>
      <c r="Y6" s="94"/>
      <c r="Z6" s="94"/>
      <c r="AA6" s="94"/>
      <c r="AB6" s="96"/>
      <c r="AC6" s="96"/>
      <c r="AD6" s="95"/>
      <c r="AE6" s="95"/>
      <c r="AF6" s="95"/>
      <c r="AG6" s="95"/>
      <c r="AH6" s="95"/>
      <c r="AI6" s="95"/>
      <c r="AJ6" s="95"/>
      <c r="AK6" s="95"/>
      <c r="AL6" s="94"/>
      <c r="AM6" s="95"/>
      <c r="AN6" s="95"/>
      <c r="AO6" s="94"/>
      <c r="AP6" s="91"/>
      <c r="AQ6" s="93"/>
      <c r="AR6" s="93"/>
      <c r="AS6" s="93"/>
      <c r="AT6" s="80"/>
      <c r="AU6" s="80"/>
      <c r="AV6" s="80"/>
      <c r="AW6" s="82"/>
      <c r="AX6" s="80"/>
      <c r="AY6" s="80"/>
    </row>
    <row r="7" spans="2:51" ht="25.5" x14ac:dyDescent="0.25">
      <c r="B7" s="100"/>
      <c r="C7" s="121"/>
      <c r="D7" s="100"/>
      <c r="E7" s="95"/>
      <c r="F7" s="87"/>
      <c r="G7" s="95"/>
      <c r="H7" s="111"/>
      <c r="I7" s="112"/>
      <c r="J7" s="113"/>
      <c r="K7" s="114"/>
      <c r="L7" s="103"/>
      <c r="M7" s="85"/>
      <c r="N7" s="87"/>
      <c r="O7" s="89"/>
      <c r="P7" s="95"/>
      <c r="Q7" s="99"/>
      <c r="R7" s="100"/>
      <c r="S7" s="99"/>
      <c r="T7" s="87"/>
      <c r="U7" s="124"/>
      <c r="V7" s="87"/>
      <c r="W7" s="87"/>
      <c r="X7" s="87"/>
      <c r="Y7" s="87"/>
      <c r="Z7" s="87"/>
      <c r="AA7" s="87"/>
      <c r="AB7" s="13" t="s">
        <v>55</v>
      </c>
      <c r="AC7" s="13" t="s">
        <v>56</v>
      </c>
      <c r="AD7" s="95"/>
      <c r="AE7" s="95"/>
      <c r="AF7" s="95"/>
      <c r="AG7" s="95"/>
      <c r="AH7" s="95"/>
      <c r="AI7" s="95"/>
      <c r="AJ7" s="95"/>
      <c r="AK7" s="95"/>
      <c r="AL7" s="87"/>
      <c r="AM7" s="95"/>
      <c r="AN7" s="95"/>
      <c r="AO7" s="87"/>
      <c r="AP7" s="92"/>
      <c r="AQ7" s="93"/>
      <c r="AR7" s="93"/>
      <c r="AS7" s="93"/>
      <c r="AT7" s="80"/>
      <c r="AU7" s="80"/>
      <c r="AV7" s="80"/>
      <c r="AW7" s="83"/>
      <c r="AX7" s="80"/>
      <c r="AY7" s="80"/>
    </row>
    <row r="8" spans="2:51" ht="15.75" thickBot="1" x14ac:dyDescent="0.3"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13</v>
      </c>
      <c r="N8" s="15">
        <v>14</v>
      </c>
      <c r="O8" s="15">
        <v>15</v>
      </c>
      <c r="P8" s="15"/>
      <c r="Q8" s="15">
        <v>16</v>
      </c>
      <c r="R8" s="15">
        <v>17</v>
      </c>
      <c r="S8" s="15"/>
      <c r="T8" s="15">
        <v>18</v>
      </c>
      <c r="U8" s="15">
        <v>21</v>
      </c>
      <c r="V8" s="15">
        <v>22</v>
      </c>
      <c r="W8" s="15"/>
      <c r="X8" s="15"/>
      <c r="Y8" s="15"/>
      <c r="Z8" s="15"/>
      <c r="AA8" s="15"/>
      <c r="AB8" s="15"/>
      <c r="AC8" s="15"/>
      <c r="AD8" s="15"/>
      <c r="AE8" s="15">
        <v>25</v>
      </c>
      <c r="AF8" s="15">
        <v>26</v>
      </c>
      <c r="AG8" s="15">
        <v>27</v>
      </c>
      <c r="AH8" s="15">
        <v>28</v>
      </c>
      <c r="AI8" s="15">
        <v>29</v>
      </c>
      <c r="AJ8" s="15">
        <v>30</v>
      </c>
      <c r="AK8" s="15">
        <v>31</v>
      </c>
      <c r="AL8" s="15">
        <v>32</v>
      </c>
      <c r="AM8" s="15">
        <v>33</v>
      </c>
      <c r="AN8" s="15">
        <v>34</v>
      </c>
      <c r="AO8" s="15">
        <v>35</v>
      </c>
      <c r="AP8" s="15">
        <v>36</v>
      </c>
      <c r="AQ8" s="15">
        <v>37</v>
      </c>
      <c r="AR8" s="15">
        <v>38</v>
      </c>
      <c r="AS8" s="15">
        <v>39</v>
      </c>
      <c r="AT8" s="15">
        <v>40</v>
      </c>
      <c r="AU8" s="15">
        <v>41</v>
      </c>
      <c r="AV8" s="15">
        <v>42</v>
      </c>
      <c r="AW8" s="15">
        <v>43</v>
      </c>
      <c r="AX8" s="15">
        <v>44</v>
      </c>
      <c r="AY8" s="15">
        <v>45</v>
      </c>
    </row>
    <row r="9" spans="2:51" ht="16.5" thickTop="1" x14ac:dyDescent="0.3">
      <c r="B9" s="16"/>
      <c r="C9" s="17"/>
      <c r="D9" s="18"/>
      <c r="E9" s="19"/>
      <c r="F9" s="20"/>
      <c r="G9" s="21"/>
      <c r="H9" s="21"/>
      <c r="I9" s="22"/>
      <c r="J9" s="23"/>
      <c r="K9" s="24"/>
      <c r="L9" s="22"/>
      <c r="M9" s="22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0"/>
      <c r="AG9" s="24"/>
      <c r="AH9" s="24"/>
      <c r="AI9" s="24"/>
      <c r="AJ9" s="20"/>
      <c r="AK9" s="20"/>
      <c r="AL9" s="20"/>
      <c r="AM9" s="20"/>
      <c r="AN9" s="25"/>
      <c r="AO9" s="25"/>
      <c r="AP9" s="26"/>
      <c r="AQ9" s="27"/>
      <c r="AR9" s="27"/>
      <c r="AS9" s="28"/>
      <c r="AT9" s="2"/>
      <c r="AU9" s="2"/>
      <c r="AV9" s="2"/>
      <c r="AW9" s="2"/>
      <c r="AX9" s="2"/>
      <c r="AY9" s="2"/>
    </row>
    <row r="10" spans="2:51" ht="15.75" x14ac:dyDescent="0.3">
      <c r="B10" s="29"/>
      <c r="C10" s="30" t="s">
        <v>50</v>
      </c>
      <c r="D10" s="31"/>
      <c r="E10" s="32"/>
      <c r="F10" s="33"/>
      <c r="G10" s="34"/>
      <c r="H10" s="34"/>
      <c r="I10" s="35">
        <f>SUM(I13:I22)</f>
        <v>0</v>
      </c>
      <c r="J10" s="36">
        <f>SUM(J12:J24)</f>
        <v>31220</v>
      </c>
      <c r="K10" s="36">
        <f>L10+R10+T10</f>
        <v>8281.9</v>
      </c>
      <c r="L10" s="37">
        <f>SUM(L12:L24)</f>
        <v>7495.5</v>
      </c>
      <c r="M10" s="38">
        <f t="shared" ref="M10:Q10" si="0">SUM(M13:M22)</f>
        <v>0</v>
      </c>
      <c r="N10" s="39">
        <f>SUM(N12:N24)</f>
        <v>215</v>
      </c>
      <c r="O10" s="39">
        <f t="shared" si="0"/>
        <v>0</v>
      </c>
      <c r="P10" s="39">
        <f t="shared" si="0"/>
        <v>0</v>
      </c>
      <c r="Q10" s="39">
        <f t="shared" si="0"/>
        <v>17</v>
      </c>
      <c r="R10" s="36">
        <f>SUM(R12:R24)</f>
        <v>786.4</v>
      </c>
      <c r="S10" s="38"/>
      <c r="T10" s="38"/>
      <c r="U10" s="35">
        <f t="shared" ref="U10" si="1">SUM(U13:U22)</f>
        <v>0</v>
      </c>
      <c r="V10" s="36">
        <f>SUM(V12:V24)</f>
        <v>3492.7999999999997</v>
      </c>
      <c r="W10" s="35"/>
      <c r="X10" s="35"/>
      <c r="Y10" s="39">
        <f>SUM(Y11:Y24)</f>
        <v>5250</v>
      </c>
      <c r="Z10" s="39">
        <f>SUM(Z13:Z22)</f>
        <v>1866</v>
      </c>
      <c r="AA10" s="39">
        <f>SUM(AA13:AA22)</f>
        <v>463</v>
      </c>
      <c r="AB10" s="39">
        <f>SUM(AB13:AB22)</f>
        <v>400</v>
      </c>
      <c r="AC10" s="39">
        <f>SUM(AC13:AC22)</f>
        <v>426</v>
      </c>
      <c r="AD10" s="39"/>
      <c r="AE10" s="35"/>
      <c r="AF10" s="35"/>
      <c r="AG10" s="35"/>
      <c r="AH10" s="35"/>
      <c r="AI10" s="35"/>
      <c r="AJ10" s="35"/>
      <c r="AK10" s="35"/>
      <c r="AL10" s="35"/>
      <c r="AM10" s="35"/>
      <c r="AN10" s="39">
        <f>SUM(AN12:AN24)</f>
        <v>50</v>
      </c>
      <c r="AO10" s="40">
        <f>SUM(AO12:AO24)</f>
        <v>800</v>
      </c>
      <c r="AP10" s="41">
        <f>SUM(AP12:AP24)</f>
        <v>7182.6166013640977</v>
      </c>
      <c r="AQ10" s="41">
        <f t="shared" ref="AQ10:AS10" si="2">SUM(AQ12:AQ24)</f>
        <v>1363.4582789145261</v>
      </c>
      <c r="AR10" s="41">
        <f t="shared" si="2"/>
        <v>5819.1583224495716</v>
      </c>
      <c r="AS10" s="41">
        <f t="shared" si="2"/>
        <v>21</v>
      </c>
      <c r="AT10" s="3"/>
      <c r="AU10" s="3"/>
      <c r="AV10" s="2"/>
      <c r="AW10" s="2"/>
      <c r="AX10" s="2"/>
      <c r="AY10" s="2"/>
    </row>
    <row r="11" spans="2:51" ht="15.75" x14ac:dyDescent="0.3">
      <c r="B11" s="42"/>
      <c r="C11" s="43"/>
      <c r="D11" s="44"/>
      <c r="E11" s="45"/>
      <c r="F11" s="46"/>
      <c r="G11" s="47"/>
      <c r="H11" s="47"/>
      <c r="I11" s="48"/>
      <c r="J11" s="49"/>
      <c r="K11" s="50"/>
      <c r="L11" s="51"/>
      <c r="M11" s="52"/>
      <c r="N11" s="49"/>
      <c r="O11" s="49"/>
      <c r="P11" s="49"/>
      <c r="Q11" s="49"/>
      <c r="R11" s="50"/>
      <c r="S11" s="50"/>
      <c r="T11" s="53"/>
      <c r="U11" s="53"/>
      <c r="V11" s="53"/>
      <c r="W11" s="50"/>
      <c r="X11" s="50"/>
      <c r="Y11" s="50"/>
      <c r="Z11" s="50"/>
      <c r="AA11" s="50"/>
      <c r="AB11" s="50"/>
      <c r="AC11" s="50"/>
      <c r="AD11" s="50"/>
      <c r="AE11" s="50"/>
      <c r="AF11" s="46"/>
      <c r="AG11" s="50"/>
      <c r="AH11" s="50"/>
      <c r="AI11" s="50"/>
      <c r="AJ11" s="46"/>
      <c r="AK11" s="46"/>
      <c r="AL11" s="46"/>
      <c r="AM11" s="46"/>
      <c r="AN11" s="54"/>
      <c r="AO11" s="54"/>
      <c r="AP11" s="55"/>
      <c r="AQ11" s="55"/>
      <c r="AR11" s="55"/>
      <c r="AS11" s="56"/>
      <c r="AT11" s="2"/>
      <c r="AU11" s="2"/>
      <c r="AV11" s="2"/>
      <c r="AW11" s="2"/>
      <c r="AX11" s="2"/>
      <c r="AY11" s="2"/>
    </row>
    <row r="12" spans="2:51" ht="15.75" x14ac:dyDescent="0.3">
      <c r="B12" s="57">
        <v>1</v>
      </c>
      <c r="C12" s="43" t="s">
        <v>69</v>
      </c>
      <c r="D12" s="44">
        <v>9</v>
      </c>
      <c r="E12" s="46">
        <v>1981</v>
      </c>
      <c r="F12" s="46" t="s">
        <v>58</v>
      </c>
      <c r="G12" s="46">
        <v>2</v>
      </c>
      <c r="H12" s="46" t="s">
        <v>59</v>
      </c>
      <c r="I12" s="53"/>
      <c r="J12" s="53">
        <v>2395</v>
      </c>
      <c r="K12" s="58">
        <f>L12+R12+T12</f>
        <v>657</v>
      </c>
      <c r="L12" s="59">
        <v>580.79999999999995</v>
      </c>
      <c r="M12" s="60"/>
      <c r="N12" s="61">
        <v>12</v>
      </c>
      <c r="O12" s="62"/>
      <c r="P12" s="62"/>
      <c r="Q12" s="46">
        <v>2</v>
      </c>
      <c r="R12" s="53">
        <v>76.2</v>
      </c>
      <c r="S12" s="63">
        <f t="shared" ref="S12:S24" si="3">Q12*G12</f>
        <v>4</v>
      </c>
      <c r="T12" s="53"/>
      <c r="U12" s="64" t="s">
        <v>60</v>
      </c>
      <c r="V12" s="53">
        <v>344.6</v>
      </c>
      <c r="W12" s="65" t="s">
        <v>61</v>
      </c>
      <c r="X12" s="49"/>
      <c r="Y12" s="66">
        <f t="shared" ref="Y12:Y24" si="4">2100/(4*5)*(G12*Q12)</f>
        <v>420</v>
      </c>
      <c r="Z12" s="49">
        <v>80</v>
      </c>
      <c r="AA12" s="49">
        <v>24</v>
      </c>
      <c r="AB12" s="49">
        <v>40</v>
      </c>
      <c r="AC12" s="67"/>
      <c r="AD12" s="50" t="s">
        <v>62</v>
      </c>
      <c r="AE12" s="50" t="s">
        <v>63</v>
      </c>
      <c r="AF12" s="65" t="s">
        <v>61</v>
      </c>
      <c r="AG12" s="65" t="s">
        <v>61</v>
      </c>
      <c r="AH12" s="65" t="s">
        <v>61</v>
      </c>
      <c r="AI12" s="65" t="s">
        <v>60</v>
      </c>
      <c r="AJ12" s="46" t="s">
        <v>64</v>
      </c>
      <c r="AK12" s="46" t="s">
        <v>65</v>
      </c>
      <c r="AL12" s="65" t="s">
        <v>61</v>
      </c>
      <c r="AM12" s="46" t="s">
        <v>66</v>
      </c>
      <c r="AN12" s="54">
        <f t="shared" ref="AN12:AN24" si="5">Q12*G12</f>
        <v>4</v>
      </c>
      <c r="AO12" s="68">
        <f t="shared" ref="AO12:AO24" si="6">320/(4*5)*(G12*Q12)</f>
        <v>64</v>
      </c>
      <c r="AP12" s="69">
        <f t="shared" ref="AP12:AP24" si="7">SUM(AQ12:AR12)</f>
        <v>557</v>
      </c>
      <c r="AQ12" s="70">
        <v>101</v>
      </c>
      <c r="AR12" s="70">
        <f t="shared" ref="AR12:AR17" si="8">279+177</f>
        <v>456</v>
      </c>
      <c r="AS12" s="56">
        <f>Q12</f>
        <v>2</v>
      </c>
      <c r="AT12" s="4">
        <v>8.3000000000000007</v>
      </c>
      <c r="AU12" s="2">
        <f t="shared" ref="AU12:AU18" si="9">AU$10</f>
        <v>0</v>
      </c>
      <c r="AV12" s="2"/>
      <c r="AW12" s="2"/>
      <c r="AX12" s="125"/>
      <c r="AY12" s="125"/>
    </row>
    <row r="13" spans="2:51" ht="15.75" x14ac:dyDescent="0.3">
      <c r="B13" s="57">
        <v>2</v>
      </c>
      <c r="C13" s="43" t="s">
        <v>69</v>
      </c>
      <c r="D13" s="44">
        <v>10</v>
      </c>
      <c r="E13" s="46">
        <v>1981</v>
      </c>
      <c r="F13" s="46" t="s">
        <v>58</v>
      </c>
      <c r="G13" s="46">
        <v>2</v>
      </c>
      <c r="H13" s="46" t="s">
        <v>59</v>
      </c>
      <c r="I13" s="53"/>
      <c r="J13" s="53">
        <v>2376</v>
      </c>
      <c r="K13" s="58">
        <f t="shared" ref="K13:K24" si="10">L13+R13+T13</f>
        <v>649.40000000000009</v>
      </c>
      <c r="L13" s="59">
        <v>573.20000000000005</v>
      </c>
      <c r="M13" s="60"/>
      <c r="N13" s="61">
        <v>12</v>
      </c>
      <c r="O13" s="62"/>
      <c r="P13" s="62"/>
      <c r="Q13" s="46">
        <v>2</v>
      </c>
      <c r="R13" s="53">
        <v>76.2</v>
      </c>
      <c r="S13" s="63">
        <f t="shared" si="3"/>
        <v>4</v>
      </c>
      <c r="T13" s="53"/>
      <c r="U13" s="64" t="s">
        <v>60</v>
      </c>
      <c r="V13" s="53">
        <v>344.2</v>
      </c>
      <c r="W13" s="65" t="s">
        <v>61</v>
      </c>
      <c r="X13" s="49"/>
      <c r="Y13" s="66">
        <f t="shared" si="4"/>
        <v>420</v>
      </c>
      <c r="Z13" s="49">
        <v>80</v>
      </c>
      <c r="AA13" s="49">
        <v>24</v>
      </c>
      <c r="AB13" s="49">
        <v>40</v>
      </c>
      <c r="AC13" s="67"/>
      <c r="AD13" s="50" t="s">
        <v>62</v>
      </c>
      <c r="AE13" s="50" t="s">
        <v>63</v>
      </c>
      <c r="AF13" s="65" t="s">
        <v>61</v>
      </c>
      <c r="AG13" s="65" t="s">
        <v>61</v>
      </c>
      <c r="AH13" s="65" t="s">
        <v>61</v>
      </c>
      <c r="AI13" s="65" t="s">
        <v>60</v>
      </c>
      <c r="AJ13" s="46" t="s">
        <v>64</v>
      </c>
      <c r="AK13" s="46" t="s">
        <v>65</v>
      </c>
      <c r="AL13" s="65" t="s">
        <v>61</v>
      </c>
      <c r="AM13" s="46" t="s">
        <v>66</v>
      </c>
      <c r="AN13" s="54">
        <f t="shared" si="5"/>
        <v>4</v>
      </c>
      <c r="AO13" s="68">
        <f t="shared" si="6"/>
        <v>64</v>
      </c>
      <c r="AP13" s="69">
        <f t="shared" si="7"/>
        <v>557</v>
      </c>
      <c r="AQ13" s="70">
        <v>101</v>
      </c>
      <c r="AR13" s="70">
        <f t="shared" si="8"/>
        <v>456</v>
      </c>
      <c r="AS13" s="56">
        <f>Q13</f>
        <v>2</v>
      </c>
      <c r="AT13" s="4">
        <v>8.3000000000000007</v>
      </c>
      <c r="AU13" s="2">
        <f t="shared" si="9"/>
        <v>0</v>
      </c>
      <c r="AV13" s="2"/>
      <c r="AW13" s="2"/>
      <c r="AX13" s="125"/>
      <c r="AY13" s="125"/>
    </row>
    <row r="14" spans="2:51" ht="15.75" x14ac:dyDescent="0.3">
      <c r="B14" s="57">
        <v>3</v>
      </c>
      <c r="C14" s="43" t="s">
        <v>69</v>
      </c>
      <c r="D14" s="44">
        <v>11</v>
      </c>
      <c r="E14" s="46">
        <v>1981</v>
      </c>
      <c r="F14" s="46" t="s">
        <v>58</v>
      </c>
      <c r="G14" s="46">
        <v>2</v>
      </c>
      <c r="H14" s="46" t="s">
        <v>59</v>
      </c>
      <c r="I14" s="53"/>
      <c r="J14" s="53">
        <v>2416</v>
      </c>
      <c r="K14" s="58">
        <f t="shared" si="10"/>
        <v>647.6</v>
      </c>
      <c r="L14" s="59">
        <v>570.5</v>
      </c>
      <c r="M14" s="60"/>
      <c r="N14" s="61">
        <v>12</v>
      </c>
      <c r="O14" s="62"/>
      <c r="P14" s="62"/>
      <c r="Q14" s="46">
        <v>2</v>
      </c>
      <c r="R14" s="53">
        <v>77.099999999999994</v>
      </c>
      <c r="S14" s="63">
        <f t="shared" si="3"/>
        <v>4</v>
      </c>
      <c r="T14" s="53"/>
      <c r="U14" s="64" t="s">
        <v>60</v>
      </c>
      <c r="V14" s="53">
        <v>344.6</v>
      </c>
      <c r="W14" s="65" t="s">
        <v>61</v>
      </c>
      <c r="X14" s="49"/>
      <c r="Y14" s="66">
        <f t="shared" si="4"/>
        <v>420</v>
      </c>
      <c r="Z14" s="49">
        <v>166</v>
      </c>
      <c r="AA14" s="49">
        <v>40</v>
      </c>
      <c r="AB14" s="49">
        <v>90</v>
      </c>
      <c r="AC14" s="49"/>
      <c r="AD14" s="50" t="s">
        <v>62</v>
      </c>
      <c r="AE14" s="50" t="s">
        <v>63</v>
      </c>
      <c r="AF14" s="65" t="s">
        <v>61</v>
      </c>
      <c r="AG14" s="65" t="s">
        <v>61</v>
      </c>
      <c r="AH14" s="65" t="s">
        <v>61</v>
      </c>
      <c r="AI14" s="65" t="s">
        <v>60</v>
      </c>
      <c r="AJ14" s="46" t="s">
        <v>64</v>
      </c>
      <c r="AK14" s="46" t="s">
        <v>65</v>
      </c>
      <c r="AL14" s="65" t="s">
        <v>61</v>
      </c>
      <c r="AM14" s="46" t="s">
        <v>66</v>
      </c>
      <c r="AN14" s="54">
        <f t="shared" si="5"/>
        <v>4</v>
      </c>
      <c r="AO14" s="68">
        <f t="shared" si="6"/>
        <v>64</v>
      </c>
      <c r="AP14" s="69">
        <f t="shared" si="7"/>
        <v>557</v>
      </c>
      <c r="AQ14" s="70">
        <v>101</v>
      </c>
      <c r="AR14" s="70">
        <f t="shared" si="8"/>
        <v>456</v>
      </c>
      <c r="AS14" s="56">
        <f t="shared" ref="AS14:AS22" si="11">Q14</f>
        <v>2</v>
      </c>
      <c r="AT14" s="4">
        <v>8.3000000000000007</v>
      </c>
      <c r="AU14" s="2">
        <f t="shared" si="9"/>
        <v>0</v>
      </c>
      <c r="AV14" s="2"/>
      <c r="AW14" s="2"/>
      <c r="AX14" s="125"/>
      <c r="AY14" s="125"/>
    </row>
    <row r="15" spans="2:51" ht="15.75" x14ac:dyDescent="0.3">
      <c r="B15" s="57">
        <v>4</v>
      </c>
      <c r="C15" s="43" t="s">
        <v>69</v>
      </c>
      <c r="D15" s="44">
        <v>12</v>
      </c>
      <c r="E15" s="46">
        <v>1981</v>
      </c>
      <c r="F15" s="46" t="s">
        <v>58</v>
      </c>
      <c r="G15" s="46">
        <v>2</v>
      </c>
      <c r="H15" s="46" t="s">
        <v>59</v>
      </c>
      <c r="I15" s="53"/>
      <c r="J15" s="53">
        <v>2421</v>
      </c>
      <c r="K15" s="58">
        <f t="shared" si="10"/>
        <v>665.19999999999993</v>
      </c>
      <c r="L15" s="59">
        <v>587.79999999999995</v>
      </c>
      <c r="M15" s="60"/>
      <c r="N15" s="61">
        <v>12</v>
      </c>
      <c r="O15" s="62"/>
      <c r="P15" s="62"/>
      <c r="Q15" s="46">
        <v>2</v>
      </c>
      <c r="R15" s="53">
        <v>77.400000000000006</v>
      </c>
      <c r="S15" s="63">
        <f t="shared" si="3"/>
        <v>4</v>
      </c>
      <c r="T15" s="53"/>
      <c r="U15" s="64" t="s">
        <v>60</v>
      </c>
      <c r="V15" s="53">
        <v>344.6</v>
      </c>
      <c r="W15" s="65" t="s">
        <v>61</v>
      </c>
      <c r="X15" s="49"/>
      <c r="Y15" s="66">
        <f t="shared" si="4"/>
        <v>420</v>
      </c>
      <c r="Z15" s="49">
        <v>166</v>
      </c>
      <c r="AA15" s="49">
        <v>40</v>
      </c>
      <c r="AB15" s="49">
        <v>90</v>
      </c>
      <c r="AC15" s="49"/>
      <c r="AD15" s="50" t="s">
        <v>62</v>
      </c>
      <c r="AE15" s="50" t="s">
        <v>63</v>
      </c>
      <c r="AF15" s="65" t="s">
        <v>61</v>
      </c>
      <c r="AG15" s="65" t="s">
        <v>61</v>
      </c>
      <c r="AH15" s="65" t="s">
        <v>61</v>
      </c>
      <c r="AI15" s="65" t="s">
        <v>60</v>
      </c>
      <c r="AJ15" s="46" t="s">
        <v>64</v>
      </c>
      <c r="AK15" s="46" t="s">
        <v>65</v>
      </c>
      <c r="AL15" s="65" t="s">
        <v>61</v>
      </c>
      <c r="AM15" s="46" t="s">
        <v>66</v>
      </c>
      <c r="AN15" s="54">
        <f t="shared" si="5"/>
        <v>4</v>
      </c>
      <c r="AO15" s="68">
        <f t="shared" si="6"/>
        <v>64</v>
      </c>
      <c r="AP15" s="69">
        <f t="shared" si="7"/>
        <v>557</v>
      </c>
      <c r="AQ15" s="70">
        <v>101</v>
      </c>
      <c r="AR15" s="70">
        <f t="shared" si="8"/>
        <v>456</v>
      </c>
      <c r="AS15" s="56">
        <f t="shared" si="11"/>
        <v>2</v>
      </c>
      <c r="AT15" s="4">
        <v>8.3000000000000007</v>
      </c>
      <c r="AU15" s="2">
        <f t="shared" si="9"/>
        <v>0</v>
      </c>
      <c r="AV15" s="2"/>
      <c r="AW15" s="2"/>
      <c r="AX15" s="125"/>
      <c r="AY15" s="125"/>
    </row>
    <row r="16" spans="2:51" ht="15.75" x14ac:dyDescent="0.3">
      <c r="B16" s="57">
        <v>5</v>
      </c>
      <c r="C16" s="43" t="s">
        <v>69</v>
      </c>
      <c r="D16" s="44">
        <v>14</v>
      </c>
      <c r="E16" s="46">
        <v>1986</v>
      </c>
      <c r="F16" s="46" t="s">
        <v>67</v>
      </c>
      <c r="G16" s="46">
        <v>2</v>
      </c>
      <c r="H16" s="46" t="s">
        <v>59</v>
      </c>
      <c r="I16" s="53"/>
      <c r="J16" s="53">
        <v>2405</v>
      </c>
      <c r="K16" s="58">
        <f t="shared" si="10"/>
        <v>654.09999999999991</v>
      </c>
      <c r="L16" s="59">
        <v>602.29999999999995</v>
      </c>
      <c r="M16" s="60"/>
      <c r="N16" s="61">
        <v>24</v>
      </c>
      <c r="O16" s="62"/>
      <c r="P16" s="62"/>
      <c r="Q16" s="46">
        <v>2</v>
      </c>
      <c r="R16" s="53">
        <v>51.8</v>
      </c>
      <c r="S16" s="63">
        <f t="shared" si="3"/>
        <v>4</v>
      </c>
      <c r="T16" s="53"/>
      <c r="U16" s="64" t="s">
        <v>60</v>
      </c>
      <c r="V16" s="53">
        <v>422</v>
      </c>
      <c r="W16" s="65" t="s">
        <v>61</v>
      </c>
      <c r="X16" s="49"/>
      <c r="Y16" s="66">
        <f t="shared" si="4"/>
        <v>420</v>
      </c>
      <c r="Z16" s="49">
        <v>166</v>
      </c>
      <c r="AA16" s="49">
        <v>40</v>
      </c>
      <c r="AB16" s="49">
        <v>90</v>
      </c>
      <c r="AC16" s="49"/>
      <c r="AD16" s="50" t="s">
        <v>62</v>
      </c>
      <c r="AE16" s="50" t="s">
        <v>63</v>
      </c>
      <c r="AF16" s="65" t="s">
        <v>61</v>
      </c>
      <c r="AG16" s="65" t="s">
        <v>61</v>
      </c>
      <c r="AH16" s="65" t="s">
        <v>61</v>
      </c>
      <c r="AI16" s="65" t="s">
        <v>60</v>
      </c>
      <c r="AJ16" s="46" t="s">
        <v>64</v>
      </c>
      <c r="AK16" s="46" t="s">
        <v>65</v>
      </c>
      <c r="AL16" s="65" t="s">
        <v>61</v>
      </c>
      <c r="AM16" s="46" t="s">
        <v>66</v>
      </c>
      <c r="AN16" s="54">
        <f t="shared" si="5"/>
        <v>4</v>
      </c>
      <c r="AO16" s="68">
        <f t="shared" si="6"/>
        <v>64</v>
      </c>
      <c r="AP16" s="69">
        <f t="shared" si="7"/>
        <v>557</v>
      </c>
      <c r="AQ16" s="70">
        <v>101</v>
      </c>
      <c r="AR16" s="70">
        <f t="shared" si="8"/>
        <v>456</v>
      </c>
      <c r="AS16" s="56">
        <f t="shared" si="11"/>
        <v>2</v>
      </c>
      <c r="AT16" s="4">
        <v>8.3000000000000007</v>
      </c>
      <c r="AU16" s="2">
        <f t="shared" si="9"/>
        <v>0</v>
      </c>
      <c r="AV16" s="2"/>
      <c r="AW16" s="2"/>
      <c r="AX16" s="125"/>
      <c r="AY16" s="125"/>
    </row>
    <row r="17" spans="2:51" ht="15.75" x14ac:dyDescent="0.3">
      <c r="B17" s="57">
        <v>6</v>
      </c>
      <c r="C17" s="43" t="s">
        <v>69</v>
      </c>
      <c r="D17" s="44">
        <v>18</v>
      </c>
      <c r="E17" s="46">
        <v>1980</v>
      </c>
      <c r="F17" s="46" t="s">
        <v>67</v>
      </c>
      <c r="G17" s="46">
        <v>2</v>
      </c>
      <c r="H17" s="46" t="s">
        <v>59</v>
      </c>
      <c r="I17" s="53"/>
      <c r="J17" s="53">
        <v>2229</v>
      </c>
      <c r="K17" s="58">
        <f t="shared" si="10"/>
        <v>618.1</v>
      </c>
      <c r="L17" s="59">
        <v>571.1</v>
      </c>
      <c r="M17" s="60"/>
      <c r="N17" s="61">
        <v>12</v>
      </c>
      <c r="O17" s="62"/>
      <c r="P17" s="62"/>
      <c r="Q17" s="46">
        <v>2</v>
      </c>
      <c r="R17" s="53">
        <v>47</v>
      </c>
      <c r="S17" s="63">
        <f t="shared" si="3"/>
        <v>4</v>
      </c>
      <c r="T17" s="53"/>
      <c r="U17" s="64" t="s">
        <v>60</v>
      </c>
      <c r="V17" s="53">
        <v>330.5</v>
      </c>
      <c r="W17" s="65" t="s">
        <v>61</v>
      </c>
      <c r="X17" s="49"/>
      <c r="Y17" s="66">
        <f t="shared" si="4"/>
        <v>420</v>
      </c>
      <c r="Z17" s="49">
        <v>166</v>
      </c>
      <c r="AA17" s="49">
        <v>40</v>
      </c>
      <c r="AB17" s="49">
        <v>90</v>
      </c>
      <c r="AC17" s="49"/>
      <c r="AD17" s="50" t="s">
        <v>62</v>
      </c>
      <c r="AE17" s="50" t="s">
        <v>63</v>
      </c>
      <c r="AF17" s="65" t="s">
        <v>61</v>
      </c>
      <c r="AG17" s="65" t="s">
        <v>61</v>
      </c>
      <c r="AH17" s="65" t="s">
        <v>61</v>
      </c>
      <c r="AI17" s="65" t="s">
        <v>60</v>
      </c>
      <c r="AJ17" s="46" t="s">
        <v>64</v>
      </c>
      <c r="AK17" s="46" t="s">
        <v>65</v>
      </c>
      <c r="AL17" s="65" t="s">
        <v>61</v>
      </c>
      <c r="AM17" s="46" t="s">
        <v>66</v>
      </c>
      <c r="AN17" s="54">
        <f t="shared" si="5"/>
        <v>4</v>
      </c>
      <c r="AO17" s="68">
        <f t="shared" si="6"/>
        <v>64</v>
      </c>
      <c r="AP17" s="69">
        <f t="shared" si="7"/>
        <v>557</v>
      </c>
      <c r="AQ17" s="70">
        <v>101</v>
      </c>
      <c r="AR17" s="70">
        <f t="shared" si="8"/>
        <v>456</v>
      </c>
      <c r="AS17" s="56">
        <f t="shared" si="11"/>
        <v>2</v>
      </c>
      <c r="AT17" s="4">
        <v>9.1999999999999993</v>
      </c>
      <c r="AU17" s="2">
        <f t="shared" si="9"/>
        <v>0</v>
      </c>
      <c r="AV17" s="2"/>
      <c r="AW17" s="2"/>
      <c r="AX17" s="125"/>
      <c r="AY17" s="125"/>
    </row>
    <row r="18" spans="2:51" ht="15.75" x14ac:dyDescent="0.3">
      <c r="B18" s="57">
        <v>7</v>
      </c>
      <c r="C18" s="43" t="s">
        <v>69</v>
      </c>
      <c r="D18" s="44">
        <v>19</v>
      </c>
      <c r="E18" s="46">
        <v>1985</v>
      </c>
      <c r="F18" s="46" t="s">
        <v>67</v>
      </c>
      <c r="G18" s="46">
        <v>2</v>
      </c>
      <c r="H18" s="46" t="s">
        <v>59</v>
      </c>
      <c r="I18" s="53"/>
      <c r="J18" s="53">
        <v>2272</v>
      </c>
      <c r="K18" s="58">
        <f t="shared" si="10"/>
        <v>627.9</v>
      </c>
      <c r="L18" s="59">
        <v>578.9</v>
      </c>
      <c r="M18" s="60"/>
      <c r="N18" s="61">
        <v>12</v>
      </c>
      <c r="O18" s="62"/>
      <c r="P18" s="62"/>
      <c r="Q18" s="46">
        <v>2</v>
      </c>
      <c r="R18" s="53">
        <v>49</v>
      </c>
      <c r="S18" s="63">
        <f t="shared" si="3"/>
        <v>4</v>
      </c>
      <c r="T18" s="53"/>
      <c r="U18" s="53"/>
      <c r="V18" s="53">
        <v>330.5</v>
      </c>
      <c r="W18" s="50"/>
      <c r="X18" s="65" t="s">
        <v>61</v>
      </c>
      <c r="Y18" s="66">
        <f t="shared" si="4"/>
        <v>420</v>
      </c>
      <c r="Z18" s="49">
        <v>150</v>
      </c>
      <c r="AA18" s="49">
        <v>35</v>
      </c>
      <c r="AB18" s="49"/>
      <c r="AC18" s="49">
        <v>56</v>
      </c>
      <c r="AD18" s="50" t="s">
        <v>62</v>
      </c>
      <c r="AE18" s="50" t="s">
        <v>63</v>
      </c>
      <c r="AF18" s="65" t="s">
        <v>61</v>
      </c>
      <c r="AG18" s="65" t="s">
        <v>61</v>
      </c>
      <c r="AH18" s="65" t="s">
        <v>61</v>
      </c>
      <c r="AI18" s="65" t="s">
        <v>60</v>
      </c>
      <c r="AJ18" s="46" t="s">
        <v>64</v>
      </c>
      <c r="AK18" s="46" t="s">
        <v>65</v>
      </c>
      <c r="AL18" s="65" t="s">
        <v>61</v>
      </c>
      <c r="AM18" s="46" t="s">
        <v>66</v>
      </c>
      <c r="AN18" s="54">
        <f t="shared" si="5"/>
        <v>4</v>
      </c>
      <c r="AO18" s="68">
        <f t="shared" si="6"/>
        <v>64</v>
      </c>
      <c r="AP18" s="69">
        <f t="shared" si="7"/>
        <v>610</v>
      </c>
      <c r="AQ18" s="70">
        <v>53</v>
      </c>
      <c r="AR18" s="70">
        <f>386+171</f>
        <v>557</v>
      </c>
      <c r="AS18" s="56">
        <f t="shared" si="11"/>
        <v>2</v>
      </c>
      <c r="AT18" s="4">
        <v>9.1999999999999993</v>
      </c>
      <c r="AU18" s="2">
        <f t="shared" si="9"/>
        <v>0</v>
      </c>
      <c r="AV18" s="2"/>
      <c r="AW18" s="2"/>
      <c r="AX18" s="125"/>
      <c r="AY18" s="125"/>
    </row>
    <row r="19" spans="2:51" ht="15.75" x14ac:dyDescent="0.3">
      <c r="B19" s="57">
        <v>8</v>
      </c>
      <c r="C19" s="43" t="s">
        <v>69</v>
      </c>
      <c r="D19" s="44">
        <v>22</v>
      </c>
      <c r="E19" s="46">
        <v>1984</v>
      </c>
      <c r="F19" s="46" t="s">
        <v>67</v>
      </c>
      <c r="G19" s="46">
        <v>2</v>
      </c>
      <c r="H19" s="46" t="s">
        <v>59</v>
      </c>
      <c r="I19" s="53"/>
      <c r="J19" s="53">
        <v>2226</v>
      </c>
      <c r="K19" s="58">
        <f t="shared" si="10"/>
        <v>611.20000000000005</v>
      </c>
      <c r="L19" s="59">
        <v>564.20000000000005</v>
      </c>
      <c r="M19" s="60"/>
      <c r="N19" s="61">
        <v>12</v>
      </c>
      <c r="O19" s="62"/>
      <c r="P19" s="62"/>
      <c r="Q19" s="46">
        <v>2</v>
      </c>
      <c r="R19" s="53">
        <v>47</v>
      </c>
      <c r="S19" s="63">
        <f t="shared" si="3"/>
        <v>4</v>
      </c>
      <c r="T19" s="53"/>
      <c r="U19" s="64" t="s">
        <v>60</v>
      </c>
      <c r="V19" s="53">
        <v>330.5</v>
      </c>
      <c r="W19" s="50"/>
      <c r="X19" s="65" t="s">
        <v>61</v>
      </c>
      <c r="Y19" s="66">
        <f t="shared" si="4"/>
        <v>420</v>
      </c>
      <c r="Z19" s="49">
        <v>150</v>
      </c>
      <c r="AA19" s="49">
        <v>34</v>
      </c>
      <c r="AB19" s="49"/>
      <c r="AC19" s="49">
        <v>130</v>
      </c>
      <c r="AD19" s="50" t="s">
        <v>62</v>
      </c>
      <c r="AE19" s="50" t="s">
        <v>63</v>
      </c>
      <c r="AF19" s="65" t="s">
        <v>61</v>
      </c>
      <c r="AG19" s="65" t="s">
        <v>61</v>
      </c>
      <c r="AH19" s="65" t="s">
        <v>61</v>
      </c>
      <c r="AI19" s="65" t="s">
        <v>60</v>
      </c>
      <c r="AJ19" s="46" t="s">
        <v>64</v>
      </c>
      <c r="AK19" s="46" t="s">
        <v>65</v>
      </c>
      <c r="AL19" s="65" t="s">
        <v>61</v>
      </c>
      <c r="AM19" s="46" t="s">
        <v>66</v>
      </c>
      <c r="AN19" s="54">
        <f t="shared" si="5"/>
        <v>4</v>
      </c>
      <c r="AO19" s="68">
        <f t="shared" si="6"/>
        <v>64</v>
      </c>
      <c r="AP19" s="69">
        <f t="shared" si="7"/>
        <v>356</v>
      </c>
      <c r="AQ19" s="70">
        <v>53</v>
      </c>
      <c r="AR19" s="70">
        <f>19+284</f>
        <v>303</v>
      </c>
      <c r="AS19" s="56">
        <f t="shared" si="11"/>
        <v>2</v>
      </c>
      <c r="AT19" s="4">
        <v>9.1999999999999993</v>
      </c>
      <c r="AU19" s="2">
        <v>3</v>
      </c>
      <c r="AV19" s="2">
        <v>13325.1</v>
      </c>
      <c r="AW19" s="2">
        <v>8046.6</v>
      </c>
      <c r="AX19" s="125">
        <v>0</v>
      </c>
      <c r="AY19" s="125">
        <v>12952.68</v>
      </c>
    </row>
    <row r="20" spans="2:51" ht="15.75" x14ac:dyDescent="0.3">
      <c r="B20" s="57">
        <v>9</v>
      </c>
      <c r="C20" s="43" t="s">
        <v>69</v>
      </c>
      <c r="D20" s="44">
        <v>27</v>
      </c>
      <c r="E20" s="46">
        <v>1985</v>
      </c>
      <c r="F20" s="46" t="s">
        <v>67</v>
      </c>
      <c r="G20" s="46">
        <v>4</v>
      </c>
      <c r="H20" s="46" t="s">
        <v>59</v>
      </c>
      <c r="I20" s="53"/>
      <c r="J20" s="53">
        <v>2644</v>
      </c>
      <c r="K20" s="58">
        <f t="shared" si="10"/>
        <v>695.6</v>
      </c>
      <c r="L20" s="59">
        <v>630</v>
      </c>
      <c r="M20" s="60"/>
      <c r="N20" s="61">
        <v>24</v>
      </c>
      <c r="O20" s="62"/>
      <c r="P20" s="62"/>
      <c r="Q20" s="46">
        <v>1</v>
      </c>
      <c r="R20" s="53">
        <v>65.599999999999994</v>
      </c>
      <c r="S20" s="63">
        <f t="shared" si="3"/>
        <v>4</v>
      </c>
      <c r="T20" s="53"/>
      <c r="U20" s="64" t="s">
        <v>60</v>
      </c>
      <c r="V20" s="53">
        <v>175.1</v>
      </c>
      <c r="W20" s="50"/>
      <c r="X20" s="65" t="s">
        <v>61</v>
      </c>
      <c r="Y20" s="66">
        <f t="shared" si="4"/>
        <v>420</v>
      </c>
      <c r="Z20" s="49">
        <v>274</v>
      </c>
      <c r="AA20" s="49">
        <v>70</v>
      </c>
      <c r="AB20" s="49"/>
      <c r="AC20" s="49">
        <v>80</v>
      </c>
      <c r="AD20" s="50" t="s">
        <v>62</v>
      </c>
      <c r="AE20" s="50" t="s">
        <v>63</v>
      </c>
      <c r="AF20" s="65" t="s">
        <v>61</v>
      </c>
      <c r="AG20" s="65" t="s">
        <v>61</v>
      </c>
      <c r="AH20" s="65" t="s">
        <v>61</v>
      </c>
      <c r="AI20" s="65" t="s">
        <v>60</v>
      </c>
      <c r="AJ20" s="46" t="s">
        <v>64</v>
      </c>
      <c r="AK20" s="46" t="s">
        <v>65</v>
      </c>
      <c r="AL20" s="65" t="s">
        <v>61</v>
      </c>
      <c r="AM20" s="46" t="s">
        <v>66</v>
      </c>
      <c r="AN20" s="54">
        <f t="shared" si="5"/>
        <v>4</v>
      </c>
      <c r="AO20" s="68">
        <f t="shared" si="6"/>
        <v>64</v>
      </c>
      <c r="AP20" s="69">
        <f t="shared" si="7"/>
        <v>631</v>
      </c>
      <c r="AQ20" s="70">
        <v>143</v>
      </c>
      <c r="AR20" s="70">
        <v>488</v>
      </c>
      <c r="AS20" s="56">
        <f t="shared" si="11"/>
        <v>1</v>
      </c>
      <c r="AT20" s="4">
        <v>11.69</v>
      </c>
      <c r="AU20" s="2">
        <v>3</v>
      </c>
      <c r="AV20" s="2">
        <v>13493.99</v>
      </c>
      <c r="AW20" s="2">
        <v>10608.59</v>
      </c>
      <c r="AX20" s="125">
        <v>0</v>
      </c>
      <c r="AY20" s="125">
        <v>27364.2</v>
      </c>
    </row>
    <row r="21" spans="2:51" ht="15.75" x14ac:dyDescent="0.3">
      <c r="B21" s="57">
        <v>10</v>
      </c>
      <c r="C21" s="43" t="s">
        <v>69</v>
      </c>
      <c r="D21" s="44">
        <v>28</v>
      </c>
      <c r="E21" s="46">
        <v>1985</v>
      </c>
      <c r="F21" s="46" t="s">
        <v>67</v>
      </c>
      <c r="G21" s="46">
        <v>4</v>
      </c>
      <c r="H21" s="46" t="s">
        <v>59</v>
      </c>
      <c r="I21" s="53"/>
      <c r="J21" s="53">
        <v>2718</v>
      </c>
      <c r="K21" s="58">
        <f t="shared" si="10"/>
        <v>705.4</v>
      </c>
      <c r="L21" s="59">
        <v>641.4</v>
      </c>
      <c r="M21" s="60"/>
      <c r="N21" s="61">
        <v>24</v>
      </c>
      <c r="O21" s="62"/>
      <c r="P21" s="62"/>
      <c r="Q21" s="46">
        <v>1</v>
      </c>
      <c r="R21" s="53">
        <v>64</v>
      </c>
      <c r="S21" s="63">
        <f t="shared" si="3"/>
        <v>4</v>
      </c>
      <c r="T21" s="53"/>
      <c r="U21" s="53"/>
      <c r="V21" s="53">
        <v>175.1</v>
      </c>
      <c r="W21" s="50"/>
      <c r="X21" s="65" t="s">
        <v>61</v>
      </c>
      <c r="Y21" s="66">
        <f t="shared" si="4"/>
        <v>420</v>
      </c>
      <c r="Z21" s="49">
        <v>274</v>
      </c>
      <c r="AA21" s="49">
        <v>70</v>
      </c>
      <c r="AB21" s="49"/>
      <c r="AC21" s="49">
        <v>80</v>
      </c>
      <c r="AD21" s="50" t="s">
        <v>62</v>
      </c>
      <c r="AE21" s="50" t="s">
        <v>63</v>
      </c>
      <c r="AF21" s="65" t="s">
        <v>61</v>
      </c>
      <c r="AG21" s="65" t="s">
        <v>61</v>
      </c>
      <c r="AH21" s="65" t="s">
        <v>61</v>
      </c>
      <c r="AI21" s="65" t="s">
        <v>60</v>
      </c>
      <c r="AJ21" s="46" t="s">
        <v>64</v>
      </c>
      <c r="AK21" s="46" t="s">
        <v>65</v>
      </c>
      <c r="AL21" s="65" t="s">
        <v>61</v>
      </c>
      <c r="AM21" s="46" t="s">
        <v>66</v>
      </c>
      <c r="AN21" s="54">
        <f t="shared" si="5"/>
        <v>4</v>
      </c>
      <c r="AO21" s="68">
        <f t="shared" si="6"/>
        <v>64</v>
      </c>
      <c r="AP21" s="69">
        <f t="shared" si="7"/>
        <v>631</v>
      </c>
      <c r="AQ21" s="70">
        <v>143</v>
      </c>
      <c r="AR21" s="70">
        <v>488</v>
      </c>
      <c r="AS21" s="56">
        <f t="shared" si="11"/>
        <v>1</v>
      </c>
      <c r="AT21" s="4">
        <v>11.69</v>
      </c>
      <c r="AU21" s="2">
        <v>3</v>
      </c>
      <c r="AV21" s="2">
        <v>13487</v>
      </c>
      <c r="AW21" s="2">
        <v>11172.96</v>
      </c>
      <c r="AX21" s="125">
        <v>0</v>
      </c>
      <c r="AY21" s="125">
        <v>28492.06</v>
      </c>
    </row>
    <row r="22" spans="2:51" ht="15.75" x14ac:dyDescent="0.3">
      <c r="B22" s="57">
        <v>11</v>
      </c>
      <c r="C22" s="43" t="s">
        <v>69</v>
      </c>
      <c r="D22" s="44">
        <v>29</v>
      </c>
      <c r="E22" s="46">
        <v>1985</v>
      </c>
      <c r="F22" s="46" t="s">
        <v>67</v>
      </c>
      <c r="G22" s="46">
        <v>4</v>
      </c>
      <c r="H22" s="46" t="s">
        <v>59</v>
      </c>
      <c r="I22" s="53"/>
      <c r="J22" s="53">
        <v>2151</v>
      </c>
      <c r="K22" s="58">
        <f t="shared" si="10"/>
        <v>678.4</v>
      </c>
      <c r="L22" s="71">
        <v>617.5</v>
      </c>
      <c r="M22" s="60"/>
      <c r="N22" s="61">
        <v>12</v>
      </c>
      <c r="O22" s="62"/>
      <c r="P22" s="62"/>
      <c r="Q22" s="46">
        <v>1</v>
      </c>
      <c r="R22" s="53">
        <v>60.9</v>
      </c>
      <c r="S22" s="63">
        <f t="shared" si="3"/>
        <v>4</v>
      </c>
      <c r="T22" s="53"/>
      <c r="U22" s="53"/>
      <c r="V22" s="53">
        <v>176</v>
      </c>
      <c r="W22" s="50"/>
      <c r="X22" s="65" t="s">
        <v>61</v>
      </c>
      <c r="Y22" s="66">
        <f t="shared" si="4"/>
        <v>420</v>
      </c>
      <c r="Z22" s="49">
        <v>274</v>
      </c>
      <c r="AA22" s="49">
        <v>70</v>
      </c>
      <c r="AB22" s="49"/>
      <c r="AC22" s="49">
        <v>80</v>
      </c>
      <c r="AD22" s="50" t="s">
        <v>62</v>
      </c>
      <c r="AE22" s="50" t="s">
        <v>63</v>
      </c>
      <c r="AF22" s="65" t="s">
        <v>61</v>
      </c>
      <c r="AG22" s="65" t="s">
        <v>61</v>
      </c>
      <c r="AH22" s="65" t="s">
        <v>61</v>
      </c>
      <c r="AI22" s="65" t="s">
        <v>60</v>
      </c>
      <c r="AJ22" s="46" t="s">
        <v>64</v>
      </c>
      <c r="AK22" s="46" t="s">
        <v>65</v>
      </c>
      <c r="AL22" s="65" t="s">
        <v>61</v>
      </c>
      <c r="AM22" s="46" t="s">
        <v>66</v>
      </c>
      <c r="AN22" s="54">
        <f t="shared" si="5"/>
        <v>4</v>
      </c>
      <c r="AO22" s="68">
        <f t="shared" si="6"/>
        <v>64</v>
      </c>
      <c r="AP22" s="69">
        <f t="shared" si="7"/>
        <v>631</v>
      </c>
      <c r="AQ22" s="70">
        <v>143</v>
      </c>
      <c r="AR22" s="70">
        <v>488</v>
      </c>
      <c r="AS22" s="56">
        <f t="shared" si="11"/>
        <v>1</v>
      </c>
      <c r="AT22" s="4">
        <v>11.69</v>
      </c>
      <c r="AU22" s="2">
        <v>3</v>
      </c>
      <c r="AV22" s="2">
        <v>12939.15</v>
      </c>
      <c r="AW22" s="2">
        <v>10888.05</v>
      </c>
      <c r="AX22" s="125">
        <v>10327.73</v>
      </c>
      <c r="AY22" s="125">
        <v>17148.669999999998</v>
      </c>
    </row>
    <row r="23" spans="2:51" ht="15.75" x14ac:dyDescent="0.3">
      <c r="B23" s="57">
        <v>12</v>
      </c>
      <c r="C23" s="43" t="s">
        <v>69</v>
      </c>
      <c r="D23" s="44">
        <v>30</v>
      </c>
      <c r="E23" s="46">
        <v>1985</v>
      </c>
      <c r="F23" s="46" t="s">
        <v>67</v>
      </c>
      <c r="G23" s="46">
        <v>4</v>
      </c>
      <c r="H23" s="46" t="s">
        <v>59</v>
      </c>
      <c r="I23" s="53"/>
      <c r="J23" s="53">
        <v>2668</v>
      </c>
      <c r="K23" s="58">
        <f t="shared" si="10"/>
        <v>689.1</v>
      </c>
      <c r="L23" s="71">
        <v>625.1</v>
      </c>
      <c r="M23" s="60"/>
      <c r="N23" s="61">
        <v>24</v>
      </c>
      <c r="O23" s="62"/>
      <c r="P23" s="62"/>
      <c r="Q23" s="46">
        <v>1</v>
      </c>
      <c r="R23" s="53">
        <v>64</v>
      </c>
      <c r="S23" s="63">
        <f t="shared" si="3"/>
        <v>4</v>
      </c>
      <c r="T23" s="53"/>
      <c r="U23" s="53"/>
      <c r="V23" s="53">
        <v>175.1</v>
      </c>
      <c r="W23" s="50"/>
      <c r="X23" s="65" t="s">
        <v>61</v>
      </c>
      <c r="Y23" s="66">
        <f t="shared" si="4"/>
        <v>420</v>
      </c>
      <c r="Z23" s="49">
        <v>274</v>
      </c>
      <c r="AA23" s="49">
        <v>70</v>
      </c>
      <c r="AB23" s="49"/>
      <c r="AC23" s="49">
        <v>80</v>
      </c>
      <c r="AD23" s="50" t="s">
        <v>62</v>
      </c>
      <c r="AE23" s="50" t="s">
        <v>63</v>
      </c>
      <c r="AF23" s="65" t="s">
        <v>61</v>
      </c>
      <c r="AG23" s="65" t="s">
        <v>61</v>
      </c>
      <c r="AH23" s="65" t="s">
        <v>61</v>
      </c>
      <c r="AI23" s="65" t="s">
        <v>60</v>
      </c>
      <c r="AJ23" s="46" t="s">
        <v>64</v>
      </c>
      <c r="AK23" s="46" t="s">
        <v>65</v>
      </c>
      <c r="AL23" s="65" t="s">
        <v>61</v>
      </c>
      <c r="AM23" s="46" t="s">
        <v>66</v>
      </c>
      <c r="AN23" s="54">
        <f t="shared" si="5"/>
        <v>4</v>
      </c>
      <c r="AO23" s="68">
        <f t="shared" si="6"/>
        <v>64</v>
      </c>
      <c r="AP23" s="69">
        <f t="shared" si="7"/>
        <v>631</v>
      </c>
      <c r="AQ23" s="70">
        <v>143</v>
      </c>
      <c r="AR23" s="70">
        <v>488</v>
      </c>
      <c r="AS23" s="56">
        <f>Q23</f>
        <v>1</v>
      </c>
      <c r="AT23" s="4">
        <v>11.69</v>
      </c>
      <c r="AU23" s="2">
        <v>3</v>
      </c>
      <c r="AV23" s="2">
        <v>16499.39</v>
      </c>
      <c r="AW23" s="2">
        <v>8330.11</v>
      </c>
      <c r="AX23" s="125">
        <v>0</v>
      </c>
      <c r="AY23" s="125">
        <v>21817.52</v>
      </c>
    </row>
    <row r="24" spans="2:51" ht="15.75" x14ac:dyDescent="0.3">
      <c r="B24" s="57">
        <v>13</v>
      </c>
      <c r="C24" s="43" t="s">
        <v>69</v>
      </c>
      <c r="D24" s="44">
        <v>78</v>
      </c>
      <c r="E24" s="46">
        <v>1987</v>
      </c>
      <c r="F24" s="46" t="s">
        <v>67</v>
      </c>
      <c r="G24" s="46">
        <v>2</v>
      </c>
      <c r="H24" s="46" t="s">
        <v>59</v>
      </c>
      <c r="I24" s="53"/>
      <c r="J24" s="53">
        <v>2299</v>
      </c>
      <c r="K24" s="58">
        <f t="shared" si="10"/>
        <v>382.9</v>
      </c>
      <c r="L24" s="71">
        <v>352.7</v>
      </c>
      <c r="M24" s="60"/>
      <c r="N24" s="61">
        <v>23</v>
      </c>
      <c r="O24" s="62"/>
      <c r="P24" s="62"/>
      <c r="Q24" s="46">
        <v>1</v>
      </c>
      <c r="R24" s="53">
        <v>30.2</v>
      </c>
      <c r="S24" s="63">
        <f t="shared" si="3"/>
        <v>2</v>
      </c>
      <c r="T24" s="53"/>
      <c r="U24" s="53"/>
      <c r="V24" s="53"/>
      <c r="W24" s="72"/>
      <c r="X24" s="65" t="s">
        <v>61</v>
      </c>
      <c r="Y24" s="66">
        <f t="shared" si="4"/>
        <v>210</v>
      </c>
      <c r="Z24" s="49">
        <v>274</v>
      </c>
      <c r="AA24" s="49">
        <v>70</v>
      </c>
      <c r="AB24" s="73"/>
      <c r="AC24" s="49">
        <v>80</v>
      </c>
      <c r="AD24" s="50" t="s">
        <v>62</v>
      </c>
      <c r="AE24" s="74" t="s">
        <v>68</v>
      </c>
      <c r="AF24" s="65" t="s">
        <v>61</v>
      </c>
      <c r="AG24" s="65" t="s">
        <v>61</v>
      </c>
      <c r="AH24" s="65" t="s">
        <v>61</v>
      </c>
      <c r="AI24" s="65" t="s">
        <v>60</v>
      </c>
      <c r="AJ24" s="46" t="s">
        <v>64</v>
      </c>
      <c r="AK24" s="75"/>
      <c r="AL24" s="65" t="s">
        <v>61</v>
      </c>
      <c r="AM24" s="46" t="s">
        <v>66</v>
      </c>
      <c r="AN24" s="54">
        <f t="shared" si="5"/>
        <v>2</v>
      </c>
      <c r="AO24" s="68">
        <f t="shared" si="6"/>
        <v>32</v>
      </c>
      <c r="AP24" s="69">
        <f t="shared" si="7"/>
        <v>350.61660136409807</v>
      </c>
      <c r="AQ24" s="70">
        <f>$K24*AQ23/$K23</f>
        <v>79.45827891452619</v>
      </c>
      <c r="AR24" s="70">
        <f>$K24*AR23/$K23</f>
        <v>271.15832244957187</v>
      </c>
      <c r="AS24" s="56">
        <f>Q24</f>
        <v>1</v>
      </c>
      <c r="AT24" s="4">
        <v>12</v>
      </c>
      <c r="AU24" s="2">
        <v>10</v>
      </c>
      <c r="AV24" s="2">
        <v>42448.800000000003</v>
      </c>
      <c r="AW24" s="2">
        <v>8591.06</v>
      </c>
      <c r="AX24" s="125">
        <v>0</v>
      </c>
      <c r="AY24" s="125">
        <v>22530.26</v>
      </c>
    </row>
    <row r="25" spans="2:51" ht="15.75" x14ac:dyDescent="0.3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/>
      <c r="AN25" s="78"/>
      <c r="AO25" s="78"/>
      <c r="AP25" s="76"/>
      <c r="AQ25" s="76"/>
      <c r="AR25" s="76"/>
      <c r="AS25" s="78"/>
      <c r="AT25" s="5"/>
      <c r="AU25" s="5"/>
    </row>
    <row r="26" spans="2:51" ht="15.75" x14ac:dyDescent="0.3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7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8"/>
      <c r="AN26" s="78"/>
      <c r="AO26" s="78"/>
      <c r="AP26" s="76"/>
      <c r="AQ26" s="76"/>
      <c r="AR26" s="76"/>
      <c r="AS26" s="78"/>
      <c r="AT26" s="5"/>
      <c r="AU26" s="5"/>
    </row>
    <row r="27" spans="2:5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5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5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5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5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2:5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f>----AH1</f>
        <v>0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</row>
  </sheetData>
  <mergeCells count="66">
    <mergeCell ref="B2:AR2"/>
    <mergeCell ref="B3:B7"/>
    <mergeCell ref="C3:C7"/>
    <mergeCell ref="D3:D7"/>
    <mergeCell ref="E3:E7"/>
    <mergeCell ref="G3:G7"/>
    <mergeCell ref="H3:I3"/>
    <mergeCell ref="J3:K3"/>
    <mergeCell ref="L3:P3"/>
    <mergeCell ref="U3:V3"/>
    <mergeCell ref="AD3:AE3"/>
    <mergeCell ref="AF3:AI3"/>
    <mergeCell ref="AJ3:AJ7"/>
    <mergeCell ref="U4:U7"/>
    <mergeCell ref="W4:X4"/>
    <mergeCell ref="Y4:Y7"/>
    <mergeCell ref="AP3:AS4"/>
    <mergeCell ref="AT3:AU4"/>
    <mergeCell ref="F4:F7"/>
    <mergeCell ref="H4:H7"/>
    <mergeCell ref="I4:I7"/>
    <mergeCell ref="J4:J7"/>
    <mergeCell ref="K4:K7"/>
    <mergeCell ref="L4:M4"/>
    <mergeCell ref="N4:O4"/>
    <mergeCell ref="AK3:AK7"/>
    <mergeCell ref="AL3:AL7"/>
    <mergeCell ref="AM3:AM7"/>
    <mergeCell ref="AN3:AN7"/>
    <mergeCell ref="AO3:AO7"/>
    <mergeCell ref="Q3:S3"/>
    <mergeCell ref="AI4:AI7"/>
    <mergeCell ref="L5:L7"/>
    <mergeCell ref="N5:O5"/>
    <mergeCell ref="Z4:Z7"/>
    <mergeCell ref="AA4:AA7"/>
    <mergeCell ref="AB4:AC4"/>
    <mergeCell ref="AE4:AE7"/>
    <mergeCell ref="AF4:AF7"/>
    <mergeCell ref="P4:P7"/>
    <mergeCell ref="Q4:Q7"/>
    <mergeCell ref="R4:R7"/>
    <mergeCell ref="S4:S7"/>
    <mergeCell ref="T5:T7"/>
    <mergeCell ref="M6:M7"/>
    <mergeCell ref="N6:N7"/>
    <mergeCell ref="O6:O7"/>
    <mergeCell ref="AT5:AT7"/>
    <mergeCell ref="AP5:AP7"/>
    <mergeCell ref="AQ5:AQ7"/>
    <mergeCell ref="AR5:AR7"/>
    <mergeCell ref="AS5:AS7"/>
    <mergeCell ref="V5:V7"/>
    <mergeCell ref="W5:W7"/>
    <mergeCell ref="X5:X7"/>
    <mergeCell ref="AB5:AB6"/>
    <mergeCell ref="AC5:AC6"/>
    <mergeCell ref="AG4:AG7"/>
    <mergeCell ref="AH4:AH7"/>
    <mergeCell ref="AD4:AD7"/>
    <mergeCell ref="AU5:AU7"/>
    <mergeCell ref="AV5:AV7"/>
    <mergeCell ref="AV3:AY4"/>
    <mergeCell ref="AW5:AW7"/>
    <mergeCell ref="AY5:AY7"/>
    <mergeCell ref="AX5:AX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2015-08-15T09:02:04Z</dcterms:modified>
</cp:coreProperties>
</file>