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0230"/>
  </bookViews>
  <sheets>
    <sheet name="прил.3" sheetId="10" r:id="rId1"/>
  </sheets>
  <definedNames>
    <definedName name="_xlnm.Print_Titles" localSheetId="0">прил.3!$A:$F,прил.3!$4:$6</definedName>
    <definedName name="_xlnm.Print_Area" localSheetId="0">прил.3!$A$1:$H$152</definedName>
  </definedNames>
  <calcPr calcId="125725"/>
</workbook>
</file>

<file path=xl/calcChain.xml><?xml version="1.0" encoding="utf-8"?>
<calcChain xmlns="http://schemas.openxmlformats.org/spreadsheetml/2006/main">
  <c r="G146" i="10"/>
  <c r="G145" s="1"/>
  <c r="G142"/>
  <c r="G141" s="1"/>
  <c r="H142"/>
  <c r="H141"/>
  <c r="G135"/>
  <c r="G134" s="1"/>
  <c r="G133" s="1"/>
  <c r="G138"/>
  <c r="H136"/>
  <c r="G136"/>
  <c r="G131"/>
  <c r="G128" s="1"/>
  <c r="G127" s="1"/>
  <c r="G126" s="1"/>
  <c r="G117"/>
  <c r="G116" s="1"/>
  <c r="G115" s="1"/>
  <c r="G114" s="1"/>
  <c r="H112"/>
  <c r="G112"/>
  <c r="G108"/>
  <c r="G106"/>
  <c r="G105"/>
  <c r="G89"/>
  <c r="G83" s="1"/>
  <c r="G79" s="1"/>
  <c r="G90"/>
  <c r="G92"/>
  <c r="G84"/>
  <c r="H84"/>
  <c r="H81"/>
  <c r="H80" s="1"/>
  <c r="G81"/>
  <c r="G80" s="1"/>
  <c r="G73"/>
  <c r="G77"/>
  <c r="G76"/>
  <c r="G74"/>
  <c r="G55"/>
  <c r="G54" s="1"/>
  <c r="G53" s="1"/>
  <c r="G52" s="1"/>
  <c r="G50"/>
  <c r="G49" s="1"/>
  <c r="G47"/>
  <c r="G46" s="1"/>
  <c r="G45" s="1"/>
  <c r="G44" s="1"/>
  <c r="G43" s="1"/>
  <c r="G42" s="1"/>
  <c r="G37"/>
  <c r="G28"/>
  <c r="G40"/>
  <c r="G38"/>
  <c r="G30"/>
  <c r="G29"/>
  <c r="G22"/>
  <c r="G21"/>
  <c r="G20" s="1"/>
  <c r="G15"/>
  <c r="G14" s="1"/>
  <c r="G18"/>
  <c r="G16"/>
  <c r="F110"/>
  <c r="F95"/>
  <c r="F62"/>
  <c r="F63"/>
  <c r="F28"/>
  <c r="F102"/>
  <c r="G103"/>
  <c r="G110"/>
  <c r="H103"/>
  <c r="G71"/>
  <c r="G70"/>
  <c r="G62"/>
  <c r="G61"/>
  <c r="H62"/>
  <c r="H74"/>
  <c r="H73" s="1"/>
  <c r="H61" s="1"/>
  <c r="H77"/>
  <c r="H76"/>
  <c r="G33"/>
  <c r="G32"/>
  <c r="H110"/>
  <c r="G68"/>
  <c r="G67" s="1"/>
  <c r="H102"/>
  <c r="H100"/>
  <c r="H106"/>
  <c r="H105" s="1"/>
  <c r="H99" s="1"/>
  <c r="H98" s="1"/>
  <c r="H94" s="1"/>
  <c r="H108"/>
  <c r="H95"/>
  <c r="G95"/>
  <c r="H63"/>
  <c r="H65"/>
  <c r="H67"/>
  <c r="H71"/>
  <c r="H70"/>
  <c r="G63"/>
  <c r="F138"/>
  <c r="F136" s="1"/>
  <c r="F135" s="1"/>
  <c r="F134" s="1"/>
  <c r="F133" s="1"/>
  <c r="H138"/>
  <c r="H134"/>
  <c r="G26"/>
  <c r="G25" s="1"/>
  <c r="G24" s="1"/>
  <c r="F100"/>
  <c r="F105"/>
  <c r="F108"/>
  <c r="F90"/>
  <c r="F92"/>
  <c r="F89"/>
  <c r="F86"/>
  <c r="F83"/>
  <c r="H86"/>
  <c r="F74"/>
  <c r="F77"/>
  <c r="F76" s="1"/>
  <c r="F73" s="1"/>
  <c r="F61" s="1"/>
  <c r="F65"/>
  <c r="F35"/>
  <c r="H22"/>
  <c r="H21" s="1"/>
  <c r="H20" s="1"/>
  <c r="H26"/>
  <c r="H25"/>
  <c r="H24" s="1"/>
  <c r="H40"/>
  <c r="H38"/>
  <c r="H37"/>
  <c r="H30"/>
  <c r="H29"/>
  <c r="H33"/>
  <c r="H32"/>
  <c r="H35"/>
  <c r="H28"/>
  <c r="H12"/>
  <c r="H11"/>
  <c r="H10" s="1"/>
  <c r="H16"/>
  <c r="H18"/>
  <c r="H15"/>
  <c r="H14" s="1"/>
  <c r="H59"/>
  <c r="H58"/>
  <c r="H57" s="1"/>
  <c r="H55"/>
  <c r="H54" s="1"/>
  <c r="H53" s="1"/>
  <c r="H92"/>
  <c r="H90"/>
  <c r="H89"/>
  <c r="H83" s="1"/>
  <c r="H135"/>
  <c r="H133"/>
  <c r="H47"/>
  <c r="H46"/>
  <c r="H45" s="1"/>
  <c r="H44" s="1"/>
  <c r="H43" s="1"/>
  <c r="H42" s="1"/>
  <c r="H50"/>
  <c r="H49"/>
  <c r="H117"/>
  <c r="H116"/>
  <c r="H115" s="1"/>
  <c r="H114" s="1"/>
  <c r="H124"/>
  <c r="H123"/>
  <c r="H122" s="1"/>
  <c r="H121" s="1"/>
  <c r="H120" s="1"/>
  <c r="H119" s="1"/>
  <c r="H131"/>
  <c r="H130" s="1"/>
  <c r="H128" s="1"/>
  <c r="H127" s="1"/>
  <c r="H126" s="1"/>
  <c r="H146"/>
  <c r="H145" s="1"/>
  <c r="H144" s="1"/>
  <c r="H151"/>
  <c r="H150" s="1"/>
  <c r="H149" s="1"/>
  <c r="H148" s="1"/>
  <c r="H68"/>
  <c r="F124"/>
  <c r="F123"/>
  <c r="F122" s="1"/>
  <c r="F121" s="1"/>
  <c r="F120" s="1"/>
  <c r="F146"/>
  <c r="F117"/>
  <c r="F116" s="1"/>
  <c r="F115" s="1"/>
  <c r="F114" s="1"/>
  <c r="F55"/>
  <c r="F54" s="1"/>
  <c r="F53" s="1"/>
  <c r="F52" s="1"/>
  <c r="F59"/>
  <c r="F57"/>
  <c r="F12"/>
  <c r="F11" s="1"/>
  <c r="F10" s="1"/>
  <c r="F16"/>
  <c r="F18"/>
  <c r="F15" s="1"/>
  <c r="F14" s="1"/>
  <c r="F22"/>
  <c r="F21"/>
  <c r="F20" s="1"/>
  <c r="F26"/>
  <c r="F25" s="1"/>
  <c r="F24" s="1"/>
  <c r="F30"/>
  <c r="F29"/>
  <c r="F33"/>
  <c r="F32"/>
  <c r="F38"/>
  <c r="F40"/>
  <c r="F37" s="1"/>
  <c r="F151"/>
  <c r="F145"/>
  <c r="F144"/>
  <c r="F140" s="1"/>
  <c r="F131"/>
  <c r="F130"/>
  <c r="F128" s="1"/>
  <c r="F127" s="1"/>
  <c r="F126" s="1"/>
  <c r="F103"/>
  <c r="F106"/>
  <c r="F71"/>
  <c r="F70" s="1"/>
  <c r="F47"/>
  <c r="F46" s="1"/>
  <c r="F45" s="1"/>
  <c r="F44" s="1"/>
  <c r="F43" s="1"/>
  <c r="F42" s="1"/>
  <c r="F50"/>
  <c r="F49" s="1"/>
  <c r="F68"/>
  <c r="F67" s="1"/>
  <c r="F150"/>
  <c r="F149" s="1"/>
  <c r="F148" s="1"/>
  <c r="F156"/>
  <c r="F155"/>
  <c r="F154" s="1"/>
  <c r="F153" s="1"/>
  <c r="F58"/>
  <c r="G98"/>
  <c r="G94"/>
  <c r="F99"/>
  <c r="F98"/>
  <c r="G102"/>
  <c r="G130"/>
  <c r="F94"/>
  <c r="F79"/>
  <c r="F119" l="1"/>
  <c r="H79"/>
  <c r="F9"/>
  <c r="F8" s="1"/>
  <c r="F7" s="1"/>
  <c r="H52"/>
  <c r="H9"/>
  <c r="H8" s="1"/>
  <c r="H7" s="1"/>
  <c r="G9"/>
  <c r="H140"/>
  <c r="G140"/>
  <c r="G8" l="1"/>
  <c r="G7" s="1"/>
</calcChain>
</file>

<file path=xl/sharedStrings.xml><?xml version="1.0" encoding="utf-8"?>
<sst xmlns="http://schemas.openxmlformats.org/spreadsheetml/2006/main" count="634" uniqueCount="221">
  <si>
    <t>Наименование</t>
  </si>
  <si>
    <t>Целевая статья</t>
  </si>
  <si>
    <t>Общегосударственные вопросы</t>
  </si>
  <si>
    <t>Резервные фонды</t>
  </si>
  <si>
    <t>Прочие расходы</t>
  </si>
  <si>
    <t>Другие общегосударственные вопросы</t>
  </si>
  <si>
    <t>Центральный аппарат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</si>
  <si>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</si>
  <si>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</si>
  <si>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</si>
  <si>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</si>
  <si>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</si>
  <si>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</si>
  <si>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</si>
  <si>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</si>
  <si>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</si>
  <si>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</si>
  <si>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500</t>
  </si>
  <si>
    <t>013</t>
  </si>
  <si>
    <t>Резервные фонды местных администраций</t>
  </si>
  <si>
    <t>Национальная оборона</t>
  </si>
  <si>
    <t>003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</si>
  <si>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</si>
  <si>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</si>
  <si>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</si>
  <si>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(в рублях)</t>
  </si>
  <si>
    <t>КВК</t>
  </si>
  <si>
    <t>Раздел, под-раздел</t>
  </si>
  <si>
    <t>РАСХОДЫ ВСЕГО:</t>
  </si>
  <si>
    <t>01 00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</si>
  <si>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</si>
  <si>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</si>
  <si>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</si>
  <si>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</si>
  <si>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</si>
  <si>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</si>
  <si>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</si>
  <si>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</si>
  <si>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</si>
  <si>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070 00 00</t>
  </si>
  <si>
    <t>070 05 00</t>
  </si>
  <si>
    <t>092 00 00</t>
  </si>
  <si>
    <t>04 00</t>
  </si>
  <si>
    <t>04 12</t>
  </si>
  <si>
    <t>338 00 00</t>
  </si>
  <si>
    <t>340 00 00</t>
  </si>
  <si>
    <t>340 03 00</t>
  </si>
  <si>
    <t>Жилищно-коммунальное хозяйство</t>
  </si>
  <si>
    <t>05 00</t>
  </si>
  <si>
    <t>05 02</t>
  </si>
  <si>
    <t>08 00</t>
  </si>
  <si>
    <t>08 01</t>
  </si>
  <si>
    <t>02 00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</si>
  <si>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</si>
  <si>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</si>
  <si>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</si>
  <si>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</si>
  <si>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001 36 00</t>
  </si>
  <si>
    <t xml:space="preserve">003 </t>
  </si>
  <si>
    <t>05 03</t>
  </si>
  <si>
    <t>Городская Управа МО "Город Белоусово"</t>
  </si>
  <si>
    <t xml:space="preserve">05 02 </t>
  </si>
  <si>
    <t>Обеспечение приватизации и предпродажной подготовки объектов приватизации</t>
  </si>
  <si>
    <t>002 29 00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</si>
  <si>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</si>
  <si>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</si>
  <si>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11 00</t>
  </si>
  <si>
    <t>Иные межбюджетные трансферты</t>
  </si>
  <si>
    <t>Социальная помощь</t>
  </si>
  <si>
    <t>505 00 00</t>
  </si>
  <si>
    <t>505 60 10</t>
  </si>
  <si>
    <t>017</t>
  </si>
  <si>
    <t>Средства на оказание мер социальной поддержки по оплате жилищно-коммунальных услуг работникам культуры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пенсию", за счет местных бюджетов</t>
  </si>
  <si>
    <t>03 09</t>
  </si>
  <si>
    <t>795 01 00</t>
  </si>
  <si>
    <t>795 02 00</t>
  </si>
  <si>
    <t>10 00</t>
  </si>
  <si>
    <t>03 00</t>
  </si>
  <si>
    <t>01 11</t>
  </si>
  <si>
    <t>01 13</t>
  </si>
  <si>
    <t>12 00</t>
  </si>
  <si>
    <t>Средства массовой информации</t>
  </si>
  <si>
    <t>14 00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</si>
  <si>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</si>
  <si>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</si>
  <si>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14 03</t>
  </si>
  <si>
    <t>Культура и  кинематография</t>
  </si>
  <si>
    <t>10 03</t>
  </si>
  <si>
    <t>Социальное обеспечение населения</t>
  </si>
  <si>
    <t>03 14</t>
  </si>
  <si>
    <t>Целевые программы муниципальных образований</t>
  </si>
  <si>
    <t>795 00 00</t>
  </si>
  <si>
    <t>12 02</t>
  </si>
  <si>
    <t>Периодическая печать и издательства</t>
  </si>
  <si>
    <t>Руководство и управление  в сфере установленных функций органов исполнительной власти субъектов Российской  Федерации и органов местного самоуправления</t>
  </si>
  <si>
    <t>11 01</t>
  </si>
  <si>
    <t xml:space="preserve">Физическая культура </t>
  </si>
  <si>
    <t xml:space="preserve">11 01 </t>
  </si>
  <si>
    <t>04 09</t>
  </si>
  <si>
    <t>Дорожное хозяйство</t>
  </si>
  <si>
    <t>012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</si>
  <si>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</si>
  <si>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</si>
  <si>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</si>
  <si>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</si>
  <si>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</si>
  <si>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</si>
  <si>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Другие вопросы в области национальной безопасности и правоохранительной деятельности</t>
  </si>
  <si>
    <t>795 80 00</t>
  </si>
  <si>
    <t>Уличное освещение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</si>
  <si>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</si>
  <si>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</si>
  <si>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</si>
  <si>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Озеленение</t>
  </si>
  <si>
    <t>795 80 03</t>
  </si>
  <si>
    <t>Организация и содержание мест захоронения</t>
  </si>
  <si>
    <t>795 80 04</t>
  </si>
  <si>
    <t>Прочие мероприятия по благоустройству городских округов и поселений</t>
  </si>
  <si>
    <t>795 80 05</t>
  </si>
  <si>
    <t>Мероприятия в области социальной политики</t>
  </si>
  <si>
    <t>068</t>
  </si>
  <si>
    <t>006</t>
  </si>
  <si>
    <t>Содержание казенных учреждений</t>
  </si>
  <si>
    <t xml:space="preserve">Межбюджетные трансферты </t>
  </si>
  <si>
    <t>540</t>
  </si>
  <si>
    <t>10 06</t>
  </si>
  <si>
    <t>Социальная политика</t>
  </si>
  <si>
    <t>Другие вопросы в области социальной политики</t>
  </si>
  <si>
    <t>100</t>
  </si>
  <si>
    <t>120</t>
  </si>
  <si>
    <t>121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</si>
  <si>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</si>
  <si>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органов</t>
  </si>
  <si>
    <t>Фонд оплаты труда и страховые взносы</t>
  </si>
  <si>
    <t>Иные бюджетные ассигнования</t>
  </si>
  <si>
    <t>800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</si>
  <si>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</si>
  <si>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</si>
  <si>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Муниципальная целевая программа "Комплексное развитие систем коммунальной инфраструктуры городского поселения город Белоусово" на 2011-2015 годы"</t>
  </si>
  <si>
    <t>Муниципальная целевая программа "Старшее поколение" на 2011-2013 годы"</t>
  </si>
  <si>
    <t xml:space="preserve">Муниципальная целевая программа "Правопорядок"(2011-2013 годы)" </t>
  </si>
  <si>
    <t>Муниципальная  целевая программа "Благоустройство территории  МО ГП "Город Белоусово" на  2012 - 2014 годы"</t>
  </si>
  <si>
    <t>Обслуживание государственного и муниципального долга</t>
  </si>
  <si>
    <t xml:space="preserve">Выполнение функций государственными  органами </t>
  </si>
  <si>
    <t xml:space="preserve">Выполнение функций  государственными  органами </t>
  </si>
  <si>
    <t xml:space="preserve">Выполнение функций  государственными органами </t>
  </si>
  <si>
    <t>13 00</t>
  </si>
  <si>
    <t>13 01</t>
  </si>
  <si>
    <t>065 03 00</t>
  </si>
  <si>
    <t>Процентные платежи по муниципальному долгу</t>
  </si>
  <si>
    <t>Обслуживание внутреннего  государственного и муниципального долга</t>
  </si>
  <si>
    <t>092 03 05</t>
  </si>
  <si>
    <t>Прочие выплаты по обязательствам государства</t>
  </si>
  <si>
    <t>Муниципальная целевая программа "Комплексные меры противодействия употреблению наркотиков и их незаконному обороту на 2012-2015 годы"</t>
  </si>
  <si>
    <t>Муниципальная целевая программа "Формирование установок толерантного сознания и профилактика экстремизма в МО ГП "Город Белоусово" на 2013-2015 годы"</t>
  </si>
  <si>
    <t>795 07 00</t>
  </si>
  <si>
    <t>Муниципалные целевые программы</t>
  </si>
  <si>
    <t>795 05 00</t>
  </si>
  <si>
    <t>Муниципальная целевая программа "Энергосбережение и повышения энергетической эффективности в МО ГП "Город Белоусово" на 2012-2018 годы"</t>
  </si>
  <si>
    <t>Социальное обеспечение и иные выплаты  населению</t>
  </si>
  <si>
    <t>300</t>
  </si>
  <si>
    <t>320</t>
  </si>
  <si>
    <t>321</t>
  </si>
  <si>
    <t>Социальные выплаты гражданам, кроме публичных нормативных  социальных выплат</t>
  </si>
  <si>
    <t>Пособия и компенсации гражданам и иные социальные выплаты, кроме публичных нормативных обязательств</t>
  </si>
  <si>
    <t>Обслуживание муниципального долга</t>
  </si>
  <si>
    <t>730</t>
  </si>
  <si>
    <t>700</t>
  </si>
  <si>
    <t>Обслуживание  государственного долга  Российской Федерации</t>
  </si>
  <si>
    <t>01 07</t>
  </si>
  <si>
    <t>Обеспечение проведения выборов и референдумов</t>
  </si>
  <si>
    <t>Проведение выборов и референдумов</t>
  </si>
  <si>
    <t>020 00 00</t>
  </si>
  <si>
    <t>020 00 02</t>
  </si>
  <si>
    <t>Муниципальная целевая программа "О защите населения и территории муниципального образования городского поселения "Город Белоусово"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2013-2019 годы"</t>
  </si>
  <si>
    <t>Муниципальная целевая программа "Капитальный ремонт и ремонт дворовых территорий многоквартирных домов, подъездов к дворовым территориям многоквартирных домов городского поселения "Город Белоусово" на период 2012-2013 годов"</t>
  </si>
  <si>
    <t>Муниципальная целевая программа" Развитие и деятельность средств массовой информации на территории МО "Город Белоусово" на 2013-2015гг."</t>
  </si>
  <si>
    <t>795 20 00</t>
  </si>
  <si>
    <t>795 21 00</t>
  </si>
  <si>
    <t>795 31 00</t>
  </si>
  <si>
    <t>Муниципальная долгосрочная целевая прогамма "Совершенствование и развитие сети автомобильных дорог общего пользования местного значения городского поселения "Город Белоусово" на период 2013-2017 годов и на перспективу до 2020 года"</t>
  </si>
  <si>
    <t>795 33 00</t>
  </si>
  <si>
    <t>Муниципальная целевая программа "Развитие культуры  муниципального образования "Город Белоусово" на 2013-2015гг."</t>
  </si>
  <si>
    <t>795 30 00</t>
  </si>
  <si>
    <t>505 60 00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</si>
  <si>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 13-ОЗ "О мерах социальной поддержки  специалистов, работающих в сельской местности, а также специалистов, вышедших на пенсию"</t>
  </si>
  <si>
    <t>Исполнение полномочий поселений по оказанию мер социальной поддержки специалистов, работающих в сельской местности, а также  специалистов, вышедших на пенсию" в соответствии с Законом Калужской области от 30.12.2004г. "О мерах социальной поддержки специалистов, работающих в сельской местности, а тауже специалистов,  вышедших на пенсию"</t>
  </si>
  <si>
    <t>505 60 30</t>
  </si>
  <si>
    <t>795 23 00</t>
  </si>
  <si>
    <t>Муниципальная целевая программа "Развитие физической культуры и спорта муниципального образования "Город Белоусово" на 2013-2015гг."</t>
  </si>
  <si>
    <t>795 29 00</t>
  </si>
  <si>
    <t>795 32 00</t>
  </si>
  <si>
    <t>Проведение выборов в представительные органы муниципального образования</t>
  </si>
  <si>
    <t xml:space="preserve">Ведомственная структура расходов бюджета муниципального образования городского поселения                     "Город Белоусово на 2013 год  </t>
  </si>
  <si>
    <t>Поправки (+,-)</t>
  </si>
  <si>
    <t>Бюджетные ассигнования</t>
  </si>
  <si>
    <t>Уточненные бюджетные назначения</t>
  </si>
  <si>
    <t>Вид расходов</t>
  </si>
  <si>
    <t>622 01 53</t>
  </si>
  <si>
    <t>Стимулирование руководителей исполнительно-распорядительных органов муниципальных образований</t>
  </si>
  <si>
    <t>522 79 38</t>
  </si>
  <si>
    <t>Капитальный ремонт и ремонт дворовых территорий многоквартирных домов населенных пунктов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</si>
  <si>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</si>
  <si>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622 01 15</t>
  </si>
  <si>
    <t>Иные  бюджетные ассигнования</t>
  </si>
  <si>
    <t>520 15 01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</si>
  <si>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уровняза счет средств местного бюджета</t>
  </si>
  <si>
    <t>Средства, передаваемые для компенсации дополнительных расходов, возникших в результате решений,принятых органами власти другого уровня за счет средств местного бюджета</t>
  </si>
  <si>
    <t>512 15 01</t>
  </si>
  <si>
    <t>05 01</t>
  </si>
  <si>
    <t>Жилищное хозяйство</t>
  </si>
  <si>
    <t>522 33 01</t>
  </si>
  <si>
    <t>Подпрограмма "Комплексное основание и  развитие территорий в целях жилищного строительства "долгосрочной целевой программы "Стимулирование развития жилищного строительства на территории Калужской области" на 2011-2015гг.</t>
  </si>
  <si>
    <t>Долгосрочная целевая программа "Энергосбережение и повышение энергоэффективности в Калужской области на 2010-2020 годы"</t>
  </si>
  <si>
    <t>522 92 00</t>
  </si>
  <si>
    <t>555 92 00</t>
  </si>
  <si>
    <t>12 01</t>
  </si>
  <si>
    <t>Телевидение и радиовещание</t>
  </si>
  <si>
    <t>520 15 02</t>
  </si>
  <si>
    <t>Средства,передаваемые для компенсации дополнительных расходов,возникших в резельтате решений принятых органами власти другого уровня, за счет средств бюджетов поселений</t>
  </si>
  <si>
    <t>Приложение № 1 к  решению Городской Думы МО "Город Белоусово" "О бюджете МО "Город Белоусово" на 2013 год и на плановый период 2014 и 2015 годов" от "16" декабря 2012г. № 66 (с изм. и доп. № 12 от 28.02.2013г., № 30 от 04.07.2013г.№ 37 от 10.08.2013г. и № 42 от 06.09.2013г.)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</si>
</sst>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9" fontId="3" fillId="0" borderId="1" xfId="0" applyNumberFormat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2" fontId="13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2" fontId="13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2" fontId="0" fillId="0" borderId="0" xfId="0" applyNumberFormat="1"/>
    <xf numFmtId="2" fontId="6" fillId="0" borderId="0" xfId="0" applyNumberFormat="1" applyFont="1"/>
    <xf numFmtId="2" fontId="7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60" workbookViewId="0">
      <pane xSplit="2" ySplit="7" topLeftCell="C92" activePane="bottomRight" state="frozen"/>
      <selection pane="topRight" activeCell="C1" sqref="C1"/>
      <selection pane="bottomLeft" activeCell="A10" sqref="A10"/>
      <selection pane="bottomRight" activeCell="I99" sqref="I99"/>
    </sheetView>
  </sheetViews>
  <sheetFormatPr defaultRowHeight="12.75"/>
  <cols>
    <col min="1" max="1" width="59.85546875" style="1" customWidth="1"/>
    <col min="2" max="2" width="5" customWidth="1"/>
    <col min="3" max="3" width="7.7109375" style="12" customWidth="1"/>
    <col min="4" max="4" width="9.5703125" customWidth="1"/>
    <col min="5" max="5" width="4.5703125" customWidth="1"/>
    <col min="6" max="6" width="14.85546875" style="13" customWidth="1"/>
    <col min="7" max="7" width="11.7109375" customWidth="1"/>
    <col min="8" max="8" width="14.140625" customWidth="1"/>
  </cols>
  <sheetData>
    <row r="1" spans="1:8" ht="57.75" customHeight="1">
      <c r="B1" s="1"/>
      <c r="C1" s="40" t="s">
        <v>220</v>
      </c>
      <c r="D1" s="40"/>
      <c r="E1" s="40"/>
      <c r="F1" s="40"/>
      <c r="G1" s="40"/>
      <c r="H1" s="40"/>
    </row>
    <row r="2" spans="1:8" ht="54" customHeight="1">
      <c r="A2" s="41" t="s">
        <v>193</v>
      </c>
      <c r="B2" s="41"/>
      <c r="C2" s="41"/>
      <c r="D2" s="41"/>
      <c r="E2" s="41"/>
      <c r="F2" s="41"/>
      <c r="G2" s="41"/>
      <c r="H2" s="41"/>
    </row>
    <row r="3" spans="1:8">
      <c r="B3" s="1"/>
      <c r="C3" s="2"/>
      <c r="D3" s="39" t="s">
        <v>25</v>
      </c>
      <c r="E3" s="39"/>
      <c r="F3" s="39"/>
      <c r="G3" s="39"/>
      <c r="H3" s="39"/>
    </row>
    <row r="4" spans="1:8" ht="24" customHeight="1">
      <c r="A4" s="42" t="s">
        <v>0</v>
      </c>
      <c r="B4" s="37" t="s">
        <v>26</v>
      </c>
      <c r="C4" s="37" t="s">
        <v>27</v>
      </c>
      <c r="D4" s="37" t="s">
        <v>1</v>
      </c>
      <c r="E4" s="37" t="s">
        <v>197</v>
      </c>
      <c r="F4" s="37" t="s">
        <v>195</v>
      </c>
      <c r="G4" s="37" t="s">
        <v>194</v>
      </c>
      <c r="H4" s="37" t="s">
        <v>196</v>
      </c>
    </row>
    <row r="5" spans="1:8" ht="51.75" customHeight="1">
      <c r="A5" s="43"/>
      <c r="B5" s="38"/>
      <c r="C5" s="38"/>
      <c r="D5" s="38"/>
      <c r="E5" s="38"/>
      <c r="F5" s="38"/>
      <c r="G5" s="38"/>
      <c r="H5" s="38"/>
    </row>
    <row r="6" spans="1:8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26">
        <v>7</v>
      </c>
      <c r="H6" s="26">
        <v>8</v>
      </c>
    </row>
    <row r="7" spans="1:8" ht="26.25" customHeight="1">
      <c r="A7" s="5" t="s">
        <v>28</v>
      </c>
      <c r="B7" s="4"/>
      <c r="C7" s="4"/>
      <c r="D7" s="4"/>
      <c r="E7" s="4"/>
      <c r="F7" s="33">
        <f>F8</f>
        <v>49613434.879999995</v>
      </c>
      <c r="G7" s="28">
        <f>SUM(G8)</f>
        <v>10466646</v>
      </c>
      <c r="H7" s="28">
        <f>SUM(H8)</f>
        <v>60080080.879999995</v>
      </c>
    </row>
    <row r="8" spans="1:8">
      <c r="A8" s="6" t="s">
        <v>60</v>
      </c>
      <c r="B8" s="7" t="s">
        <v>21</v>
      </c>
      <c r="C8" s="7"/>
      <c r="D8" s="7"/>
      <c r="E8" s="7"/>
      <c r="F8" s="33">
        <f>SUM(F9+F42+F52+F61+F79+F114+F119+F133+F140+F148)</f>
        <v>49613434.879999995</v>
      </c>
      <c r="G8" s="28">
        <f>SUM(G9+G42+G52+G61+G79+G114+G119+G133+G140+G148)</f>
        <v>10466646</v>
      </c>
      <c r="H8" s="28">
        <f>SUM(H9+H42+H52+H61+H79+H114+H119+H133+H140+H148)</f>
        <v>60080080.879999995</v>
      </c>
    </row>
    <row r="9" spans="1:8">
      <c r="A9" s="8" t="s">
        <v>2</v>
      </c>
      <c r="B9" s="7" t="s">
        <v>21</v>
      </c>
      <c r="C9" s="7" t="s">
        <v>29</v>
      </c>
      <c r="D9" s="7"/>
      <c r="E9" s="7"/>
      <c r="F9" s="34">
        <f>SUM(F10+F14+F20+F24+F28)</f>
        <v>12861425</v>
      </c>
      <c r="G9" s="29">
        <f>SUM(G14+G20+G24+G28)</f>
        <v>251000</v>
      </c>
      <c r="H9" s="29">
        <f>SUM(H10+H14+H20+H24+H28)</f>
        <v>13112425</v>
      </c>
    </row>
    <row r="10" spans="1:8" ht="38.25">
      <c r="A10" s="8" t="s">
        <v>23</v>
      </c>
      <c r="B10" s="7" t="s">
        <v>21</v>
      </c>
      <c r="C10" s="7" t="s">
        <v>30</v>
      </c>
      <c r="D10" s="7"/>
      <c r="E10" s="7"/>
      <c r="F10" s="34">
        <f>SUM(F11)</f>
        <v>661153</v>
      </c>
      <c r="G10" s="29"/>
      <c r="H10" s="29">
        <f>SUM(H11)</f>
        <v>661153</v>
      </c>
    </row>
    <row r="11" spans="1:8" ht="38.25">
      <c r="A11" s="8" t="s">
        <v>31</v>
      </c>
      <c r="B11" s="7" t="s">
        <v>21</v>
      </c>
      <c r="C11" s="7" t="s">
        <v>30</v>
      </c>
      <c r="D11" s="7" t="s">
        <v>32</v>
      </c>
      <c r="E11" s="7"/>
      <c r="F11" s="34">
        <f>SUM(F12)</f>
        <v>661153</v>
      </c>
      <c r="G11" s="29"/>
      <c r="H11" s="29">
        <f>SUM(H12)</f>
        <v>661153</v>
      </c>
    </row>
    <row r="12" spans="1:8">
      <c r="A12" s="8" t="s">
        <v>6</v>
      </c>
      <c r="B12" s="7" t="s">
        <v>21</v>
      </c>
      <c r="C12" s="7" t="s">
        <v>30</v>
      </c>
      <c r="D12" s="7" t="s">
        <v>33</v>
      </c>
      <c r="E12" s="7"/>
      <c r="F12" s="34">
        <f>SUM(F13)</f>
        <v>661153</v>
      </c>
      <c r="G12" s="29"/>
      <c r="H12" s="29">
        <f>SUM(H13)</f>
        <v>661153</v>
      </c>
    </row>
    <row r="13" spans="1:8">
      <c r="A13" s="8" t="s">
        <v>143</v>
      </c>
      <c r="B13" s="7" t="s">
        <v>21</v>
      </c>
      <c r="C13" s="7" t="s">
        <v>30</v>
      </c>
      <c r="D13" s="7" t="s">
        <v>33</v>
      </c>
      <c r="E13" s="7" t="s">
        <v>100</v>
      </c>
      <c r="F13" s="34">
        <v>661153</v>
      </c>
      <c r="G13" s="29"/>
      <c r="H13" s="29">
        <v>661153</v>
      </c>
    </row>
    <row r="14" spans="1:8" s="1" customFormat="1" ht="38.25">
      <c r="A14" s="8" t="s">
        <v>34</v>
      </c>
      <c r="B14" s="7" t="s">
        <v>21</v>
      </c>
      <c r="C14" s="7" t="s">
        <v>35</v>
      </c>
      <c r="D14" s="7"/>
      <c r="E14" s="7"/>
      <c r="F14" s="34">
        <f>SUM(F15)</f>
        <v>10125792</v>
      </c>
      <c r="G14" s="27">
        <f>SUM(G15)</f>
        <v>351973.2</v>
      </c>
      <c r="H14" s="27">
        <f>SUM(H15)</f>
        <v>10477765.199999999</v>
      </c>
    </row>
    <row r="15" spans="1:8" s="1" customFormat="1" ht="38.25">
      <c r="A15" s="8" t="s">
        <v>31</v>
      </c>
      <c r="B15" s="7" t="s">
        <v>21</v>
      </c>
      <c r="C15" s="7" t="s">
        <v>36</v>
      </c>
      <c r="D15" s="7" t="s">
        <v>32</v>
      </c>
      <c r="E15" s="7"/>
      <c r="F15" s="34">
        <f>SUM(F16+F18)</f>
        <v>10125792</v>
      </c>
      <c r="G15" s="27">
        <f>SUM(G17+G19)</f>
        <v>351973.2</v>
      </c>
      <c r="H15" s="27">
        <f>SUM(H16+H18)</f>
        <v>10477765.199999999</v>
      </c>
    </row>
    <row r="16" spans="1:8" s="1" customFormat="1">
      <c r="A16" s="8" t="s">
        <v>6</v>
      </c>
      <c r="B16" s="7" t="s">
        <v>21</v>
      </c>
      <c r="C16" s="7" t="s">
        <v>35</v>
      </c>
      <c r="D16" s="7" t="s">
        <v>33</v>
      </c>
      <c r="E16" s="7"/>
      <c r="F16" s="34">
        <f>SUM(F17)</f>
        <v>9592747</v>
      </c>
      <c r="G16" s="27">
        <f>SUM(G17)</f>
        <v>178115.35</v>
      </c>
      <c r="H16" s="27">
        <f>SUM(H17)</f>
        <v>9770862.3499999996</v>
      </c>
    </row>
    <row r="17" spans="1:8" s="1" customFormat="1">
      <c r="A17" s="8" t="s">
        <v>144</v>
      </c>
      <c r="B17" s="7" t="s">
        <v>21</v>
      </c>
      <c r="C17" s="7" t="s">
        <v>35</v>
      </c>
      <c r="D17" s="7" t="s">
        <v>33</v>
      </c>
      <c r="E17" s="7" t="s">
        <v>100</v>
      </c>
      <c r="F17" s="34">
        <v>9592747</v>
      </c>
      <c r="G17" s="27">
        <v>178115.35</v>
      </c>
      <c r="H17" s="27">
        <v>9770862.3499999996</v>
      </c>
    </row>
    <row r="18" spans="1:8" s="1" customFormat="1" ht="25.5">
      <c r="A18" s="8" t="s">
        <v>37</v>
      </c>
      <c r="B18" s="7" t="s">
        <v>21</v>
      </c>
      <c r="C18" s="7" t="s">
        <v>35</v>
      </c>
      <c r="D18" s="7" t="s">
        <v>38</v>
      </c>
      <c r="E18" s="7"/>
      <c r="F18" s="34">
        <f>SUM(F19)</f>
        <v>533045</v>
      </c>
      <c r="G18" s="27">
        <f>SUM(G19)</f>
        <v>173857.85</v>
      </c>
      <c r="H18" s="27">
        <f>SUM(H19)</f>
        <v>706902.85</v>
      </c>
    </row>
    <row r="19" spans="1:8" s="1" customFormat="1">
      <c r="A19" s="8" t="s">
        <v>145</v>
      </c>
      <c r="B19" s="7" t="s">
        <v>21</v>
      </c>
      <c r="C19" s="7" t="s">
        <v>35</v>
      </c>
      <c r="D19" s="7" t="s">
        <v>38</v>
      </c>
      <c r="E19" s="7" t="s">
        <v>100</v>
      </c>
      <c r="F19" s="34">
        <v>533045</v>
      </c>
      <c r="G19" s="27">
        <v>173857.85</v>
      </c>
      <c r="H19" s="27">
        <v>706902.85</v>
      </c>
    </row>
    <row r="20" spans="1:8" s="1" customFormat="1">
      <c r="A20" s="8" t="s">
        <v>170</v>
      </c>
      <c r="B20" s="7" t="s">
        <v>21</v>
      </c>
      <c r="C20" s="7" t="s">
        <v>169</v>
      </c>
      <c r="D20" s="7"/>
      <c r="E20" s="7"/>
      <c r="F20" s="34">
        <f>SUM(+F21)</f>
        <v>600000</v>
      </c>
      <c r="G20" s="27">
        <f t="shared" ref="G20:H22" si="0">SUM(G21)</f>
        <v>-40973.199999999997</v>
      </c>
      <c r="H20" s="27">
        <f t="shared" si="0"/>
        <v>559026.80000000005</v>
      </c>
    </row>
    <row r="21" spans="1:8" s="1" customFormat="1">
      <c r="A21" s="8" t="s">
        <v>171</v>
      </c>
      <c r="B21" s="7" t="s">
        <v>21</v>
      </c>
      <c r="C21" s="7" t="s">
        <v>169</v>
      </c>
      <c r="D21" s="7" t="s">
        <v>172</v>
      </c>
      <c r="E21" s="7"/>
      <c r="F21" s="34">
        <f>SUM(+F22)</f>
        <v>600000</v>
      </c>
      <c r="G21" s="27">
        <f t="shared" si="0"/>
        <v>-40973.199999999997</v>
      </c>
      <c r="H21" s="27">
        <f t="shared" si="0"/>
        <v>559026.80000000005</v>
      </c>
    </row>
    <row r="22" spans="1:8" s="1" customFormat="1" ht="25.5">
      <c r="A22" s="25" t="s">
        <v>192</v>
      </c>
      <c r="B22" s="7" t="s">
        <v>21</v>
      </c>
      <c r="C22" s="7" t="s">
        <v>169</v>
      </c>
      <c r="D22" s="7" t="s">
        <v>173</v>
      </c>
      <c r="E22" s="7"/>
      <c r="F22" s="34">
        <f>SUM(F23)</f>
        <v>600000</v>
      </c>
      <c r="G22" s="27">
        <f t="shared" si="0"/>
        <v>-40973.199999999997</v>
      </c>
      <c r="H22" s="27">
        <f t="shared" si="0"/>
        <v>559026.80000000005</v>
      </c>
    </row>
    <row r="23" spans="1:8" s="1" customFormat="1">
      <c r="A23" s="8" t="s">
        <v>4</v>
      </c>
      <c r="B23" s="7" t="s">
        <v>21</v>
      </c>
      <c r="C23" s="7" t="s">
        <v>169</v>
      </c>
      <c r="D23" s="7" t="s">
        <v>173</v>
      </c>
      <c r="E23" s="7" t="s">
        <v>18</v>
      </c>
      <c r="F23" s="34">
        <v>600000</v>
      </c>
      <c r="G23" s="27">
        <v>-40973.199999999997</v>
      </c>
      <c r="H23" s="27">
        <v>559026.80000000005</v>
      </c>
    </row>
    <row r="24" spans="1:8" s="1" customFormat="1">
      <c r="A24" s="8" t="s">
        <v>3</v>
      </c>
      <c r="B24" s="7" t="s">
        <v>21</v>
      </c>
      <c r="C24" s="7" t="s">
        <v>78</v>
      </c>
      <c r="D24" s="7"/>
      <c r="E24" s="7"/>
      <c r="F24" s="34">
        <f t="shared" ref="F24:H26" si="1">SUM(F25)</f>
        <v>50000</v>
      </c>
      <c r="G24" s="27">
        <f t="shared" si="1"/>
        <v>-50000</v>
      </c>
      <c r="H24" s="27">
        <f t="shared" si="1"/>
        <v>0</v>
      </c>
    </row>
    <row r="25" spans="1:8" s="1" customFormat="1">
      <c r="A25" s="8" t="s">
        <v>3</v>
      </c>
      <c r="B25" s="7" t="s">
        <v>21</v>
      </c>
      <c r="C25" s="7" t="s">
        <v>78</v>
      </c>
      <c r="D25" s="7" t="s">
        <v>39</v>
      </c>
      <c r="E25" s="7"/>
      <c r="F25" s="34">
        <f t="shared" si="1"/>
        <v>50000</v>
      </c>
      <c r="G25" s="27">
        <f t="shared" si="1"/>
        <v>-50000</v>
      </c>
      <c r="H25" s="27">
        <f t="shared" si="1"/>
        <v>0</v>
      </c>
    </row>
    <row r="26" spans="1:8" s="1" customFormat="1">
      <c r="A26" s="8" t="s">
        <v>19</v>
      </c>
      <c r="B26" s="7" t="s">
        <v>21</v>
      </c>
      <c r="C26" s="7" t="s">
        <v>78</v>
      </c>
      <c r="D26" s="7" t="s">
        <v>40</v>
      </c>
      <c r="E26" s="7"/>
      <c r="F26" s="34">
        <f t="shared" si="1"/>
        <v>50000</v>
      </c>
      <c r="G26" s="27">
        <f t="shared" si="1"/>
        <v>-50000</v>
      </c>
      <c r="H26" s="27">
        <f t="shared" si="1"/>
        <v>0</v>
      </c>
    </row>
    <row r="27" spans="1:8" s="1" customFormat="1">
      <c r="A27" s="8" t="s">
        <v>4</v>
      </c>
      <c r="B27" s="7" t="s">
        <v>21</v>
      </c>
      <c r="C27" s="7" t="s">
        <v>78</v>
      </c>
      <c r="D27" s="7" t="s">
        <v>40</v>
      </c>
      <c r="E27" s="7" t="s">
        <v>18</v>
      </c>
      <c r="F27" s="34">
        <v>50000</v>
      </c>
      <c r="G27" s="27">
        <v>-50000</v>
      </c>
      <c r="H27" s="27">
        <v>0</v>
      </c>
    </row>
    <row r="28" spans="1:8" s="1" customFormat="1">
      <c r="A28" s="8" t="s">
        <v>5</v>
      </c>
      <c r="B28" s="7" t="s">
        <v>21</v>
      </c>
      <c r="C28" s="7" t="s">
        <v>79</v>
      </c>
      <c r="D28" s="7"/>
      <c r="E28" s="7"/>
      <c r="F28" s="34">
        <f>SUM(F31+F34+F36+F39+F41)</f>
        <v>1424480</v>
      </c>
      <c r="G28" s="27">
        <f>SUM(G31+G34+G37)</f>
        <v>-10000</v>
      </c>
      <c r="H28" s="27">
        <f>SUM(H29+H32+H35+H37)</f>
        <v>1414480</v>
      </c>
    </row>
    <row r="29" spans="1:8" s="1" customFormat="1" ht="38.25">
      <c r="A29" s="8" t="s">
        <v>94</v>
      </c>
      <c r="B29" s="7" t="s">
        <v>21</v>
      </c>
      <c r="C29" s="7" t="s">
        <v>79</v>
      </c>
      <c r="D29" s="7" t="s">
        <v>32</v>
      </c>
      <c r="E29" s="7"/>
      <c r="F29" s="34">
        <f t="shared" ref="F29:H30" si="2">SUM(F30)</f>
        <v>58000</v>
      </c>
      <c r="G29" s="27">
        <f t="shared" si="2"/>
        <v>-3020</v>
      </c>
      <c r="H29" s="27">
        <f t="shared" si="2"/>
        <v>54980</v>
      </c>
    </row>
    <row r="30" spans="1:8" s="1" customFormat="1" ht="25.5">
      <c r="A30" s="8" t="s">
        <v>62</v>
      </c>
      <c r="B30" s="7" t="s">
        <v>21</v>
      </c>
      <c r="C30" s="7" t="s">
        <v>79</v>
      </c>
      <c r="D30" s="7" t="s">
        <v>63</v>
      </c>
      <c r="E30" s="7"/>
      <c r="F30" s="34">
        <f t="shared" si="2"/>
        <v>58000</v>
      </c>
      <c r="G30" s="27">
        <f t="shared" si="2"/>
        <v>-3020</v>
      </c>
      <c r="H30" s="27">
        <f t="shared" si="2"/>
        <v>54980</v>
      </c>
    </row>
    <row r="31" spans="1:8" s="1" customFormat="1">
      <c r="A31" s="8" t="s">
        <v>4</v>
      </c>
      <c r="B31" s="7" t="s">
        <v>21</v>
      </c>
      <c r="C31" s="7" t="s">
        <v>79</v>
      </c>
      <c r="D31" s="7" t="s">
        <v>63</v>
      </c>
      <c r="E31" s="7" t="s">
        <v>18</v>
      </c>
      <c r="F31" s="34">
        <v>58000</v>
      </c>
      <c r="G31" s="27">
        <v>-3020</v>
      </c>
      <c r="H31" s="27">
        <v>54980</v>
      </c>
    </row>
    <row r="32" spans="1:8" s="1" customFormat="1" ht="25.5">
      <c r="A32" s="8" t="s">
        <v>7</v>
      </c>
      <c r="B32" s="7" t="s">
        <v>21</v>
      </c>
      <c r="C32" s="7" t="s">
        <v>79</v>
      </c>
      <c r="D32" s="7" t="s">
        <v>41</v>
      </c>
      <c r="E32" s="7"/>
      <c r="F32" s="34">
        <f t="shared" ref="F32:H33" si="3">SUM(F33)</f>
        <v>980000</v>
      </c>
      <c r="G32" s="27">
        <f t="shared" si="3"/>
        <v>67020</v>
      </c>
      <c r="H32" s="27">
        <f t="shared" si="3"/>
        <v>1047020</v>
      </c>
    </row>
    <row r="33" spans="1:8" s="1" customFormat="1">
      <c r="A33" s="8" t="s">
        <v>152</v>
      </c>
      <c r="B33" s="7" t="s">
        <v>21</v>
      </c>
      <c r="C33" s="7" t="s">
        <v>79</v>
      </c>
      <c r="D33" s="7" t="s">
        <v>151</v>
      </c>
      <c r="E33" s="7"/>
      <c r="F33" s="34">
        <f t="shared" si="3"/>
        <v>980000</v>
      </c>
      <c r="G33" s="27">
        <f t="shared" si="3"/>
        <v>67020</v>
      </c>
      <c r="H33" s="27">
        <f t="shared" si="3"/>
        <v>1047020</v>
      </c>
    </row>
    <row r="34" spans="1:8" s="1" customFormat="1">
      <c r="A34" s="8" t="s">
        <v>4</v>
      </c>
      <c r="B34" s="7" t="s">
        <v>21</v>
      </c>
      <c r="C34" s="7" t="s">
        <v>79</v>
      </c>
      <c r="D34" s="7" t="s">
        <v>151</v>
      </c>
      <c r="E34" s="7" t="s">
        <v>18</v>
      </c>
      <c r="F34" s="34">
        <v>980000</v>
      </c>
      <c r="G34" s="27">
        <v>67020</v>
      </c>
      <c r="H34" s="27">
        <v>1047020</v>
      </c>
    </row>
    <row r="35" spans="1:8" s="1" customFormat="1" ht="25.5">
      <c r="A35" s="8" t="s">
        <v>199</v>
      </c>
      <c r="B35" s="7" t="s">
        <v>21</v>
      </c>
      <c r="C35" s="7" t="s">
        <v>79</v>
      </c>
      <c r="D35" s="7" t="s">
        <v>198</v>
      </c>
      <c r="E35" s="7"/>
      <c r="F35" s="34">
        <f>SUM(F36)</f>
        <v>312480</v>
      </c>
      <c r="G35" s="27"/>
      <c r="H35" s="27">
        <f>SUM(H36)</f>
        <v>312480</v>
      </c>
    </row>
    <row r="36" spans="1:8" s="1" customFormat="1">
      <c r="A36" s="8" t="s">
        <v>143</v>
      </c>
      <c r="B36" s="7" t="s">
        <v>21</v>
      </c>
      <c r="C36" s="7" t="s">
        <v>79</v>
      </c>
      <c r="D36" s="7" t="s">
        <v>198</v>
      </c>
      <c r="E36" s="7" t="s">
        <v>100</v>
      </c>
      <c r="F36" s="34">
        <v>312480</v>
      </c>
      <c r="G36" s="27"/>
      <c r="H36" s="27">
        <v>312480</v>
      </c>
    </row>
    <row r="37" spans="1:8" s="1" customFormat="1">
      <c r="A37" s="8" t="s">
        <v>90</v>
      </c>
      <c r="B37" s="7" t="s">
        <v>21</v>
      </c>
      <c r="C37" s="7" t="s">
        <v>79</v>
      </c>
      <c r="D37" s="7" t="s">
        <v>91</v>
      </c>
      <c r="E37" s="7"/>
      <c r="F37" s="34">
        <f>SUM(F38+F40)</f>
        <v>74000</v>
      </c>
      <c r="G37" s="27">
        <f>SUM(G39+G41)</f>
        <v>-74000</v>
      </c>
      <c r="H37" s="27">
        <f>SUM(H38+H40)</f>
        <v>0</v>
      </c>
    </row>
    <row r="38" spans="1:8" s="1" customFormat="1" ht="38.25">
      <c r="A38" s="8" t="s">
        <v>153</v>
      </c>
      <c r="B38" s="7" t="s">
        <v>21</v>
      </c>
      <c r="C38" s="7" t="s">
        <v>79</v>
      </c>
      <c r="D38" s="7" t="s">
        <v>177</v>
      </c>
      <c r="E38" s="7"/>
      <c r="F38" s="34">
        <f>SUM(F39)</f>
        <v>50000</v>
      </c>
      <c r="G38" s="27">
        <f>SUM(G39)</f>
        <v>-50000</v>
      </c>
      <c r="H38" s="27">
        <f>SUM(H39)</f>
        <v>0</v>
      </c>
    </row>
    <row r="39" spans="1:8" s="1" customFormat="1">
      <c r="A39" s="8" t="s">
        <v>4</v>
      </c>
      <c r="B39" s="7" t="s">
        <v>21</v>
      </c>
      <c r="C39" s="7" t="s">
        <v>79</v>
      </c>
      <c r="D39" s="7" t="s">
        <v>177</v>
      </c>
      <c r="E39" s="7" t="s">
        <v>18</v>
      </c>
      <c r="F39" s="34">
        <v>50000</v>
      </c>
      <c r="G39" s="27">
        <v>-50000</v>
      </c>
      <c r="H39" s="27">
        <v>0</v>
      </c>
    </row>
    <row r="40" spans="1:8" s="1" customFormat="1" ht="38.25">
      <c r="A40" s="8" t="s">
        <v>154</v>
      </c>
      <c r="B40" s="7" t="s">
        <v>21</v>
      </c>
      <c r="C40" s="7" t="s">
        <v>79</v>
      </c>
      <c r="D40" s="7" t="s">
        <v>178</v>
      </c>
      <c r="E40" s="7"/>
      <c r="F40" s="34">
        <f>SUM(F41)</f>
        <v>24000</v>
      </c>
      <c r="G40" s="27">
        <f>SUM(G41)</f>
        <v>-24000</v>
      </c>
      <c r="H40" s="27">
        <f>SUM(H41)</f>
        <v>0</v>
      </c>
    </row>
    <row r="41" spans="1:8" s="1" customFormat="1">
      <c r="A41" s="8" t="s">
        <v>4</v>
      </c>
      <c r="B41" s="7" t="s">
        <v>21</v>
      </c>
      <c r="C41" s="7" t="s">
        <v>79</v>
      </c>
      <c r="D41" s="7" t="s">
        <v>178</v>
      </c>
      <c r="E41" s="7" t="s">
        <v>18</v>
      </c>
      <c r="F41" s="34">
        <v>24000</v>
      </c>
      <c r="G41" s="27">
        <v>-24000</v>
      </c>
      <c r="H41" s="27">
        <v>0</v>
      </c>
    </row>
    <row r="42" spans="1:8" s="1" customFormat="1">
      <c r="A42" s="8" t="s">
        <v>20</v>
      </c>
      <c r="B42" s="7" t="s">
        <v>21</v>
      </c>
      <c r="C42" s="7" t="s">
        <v>52</v>
      </c>
      <c r="D42" s="7"/>
      <c r="E42" s="7"/>
      <c r="F42" s="34">
        <f t="shared" ref="F42:H44" si="4">SUM(F43)</f>
        <v>425091</v>
      </c>
      <c r="G42" s="27">
        <f t="shared" si="4"/>
        <v>22372.999999999996</v>
      </c>
      <c r="H42" s="27">
        <f t="shared" si="4"/>
        <v>447464</v>
      </c>
    </row>
    <row r="43" spans="1:8" s="1" customFormat="1">
      <c r="A43" s="8" t="s">
        <v>15</v>
      </c>
      <c r="B43" s="7" t="s">
        <v>21</v>
      </c>
      <c r="C43" s="7" t="s">
        <v>53</v>
      </c>
      <c r="D43" s="7"/>
      <c r="E43" s="7"/>
      <c r="F43" s="34">
        <f t="shared" si="4"/>
        <v>425091</v>
      </c>
      <c r="G43" s="27">
        <f t="shared" si="4"/>
        <v>22372.999999999996</v>
      </c>
      <c r="H43" s="27">
        <f t="shared" si="4"/>
        <v>447464</v>
      </c>
    </row>
    <row r="44" spans="1:8" s="1" customFormat="1">
      <c r="A44" s="8" t="s">
        <v>54</v>
      </c>
      <c r="B44" s="7" t="s">
        <v>21</v>
      </c>
      <c r="C44" s="7" t="s">
        <v>55</v>
      </c>
      <c r="D44" s="14" t="s">
        <v>56</v>
      </c>
      <c r="E44" s="7"/>
      <c r="F44" s="34">
        <f t="shared" si="4"/>
        <v>425091</v>
      </c>
      <c r="G44" s="27">
        <f t="shared" si="4"/>
        <v>22372.999999999996</v>
      </c>
      <c r="H44" s="27">
        <f t="shared" si="4"/>
        <v>447464</v>
      </c>
    </row>
    <row r="45" spans="1:8" s="1" customFormat="1" ht="25.5">
      <c r="A45" s="8" t="s">
        <v>16</v>
      </c>
      <c r="B45" s="7" t="s">
        <v>21</v>
      </c>
      <c r="C45" s="7" t="s">
        <v>53</v>
      </c>
      <c r="D45" s="7" t="s">
        <v>57</v>
      </c>
      <c r="E45" s="7"/>
      <c r="F45" s="34">
        <f>F46+F49</f>
        <v>425091</v>
      </c>
      <c r="G45" s="27">
        <f>SUM(G46+G49)</f>
        <v>22372.999999999996</v>
      </c>
      <c r="H45" s="27">
        <f>SUM(H46+H49)</f>
        <v>447464</v>
      </c>
    </row>
    <row r="46" spans="1:8" s="1" customFormat="1" ht="51">
      <c r="A46" s="22" t="s">
        <v>131</v>
      </c>
      <c r="B46" s="19" t="s">
        <v>21</v>
      </c>
      <c r="C46" s="7" t="s">
        <v>53</v>
      </c>
      <c r="D46" s="7" t="s">
        <v>57</v>
      </c>
      <c r="E46" s="20" t="s">
        <v>128</v>
      </c>
      <c r="F46" s="34">
        <f>F47</f>
        <v>415091</v>
      </c>
      <c r="G46" s="27">
        <f>SUM(G47)</f>
        <v>-21137.200000000001</v>
      </c>
      <c r="H46" s="27">
        <f>SUM(H47)</f>
        <v>393953.8</v>
      </c>
    </row>
    <row r="47" spans="1:8" s="1" customFormat="1" ht="14.25">
      <c r="A47" s="22" t="s">
        <v>132</v>
      </c>
      <c r="B47" s="19" t="s">
        <v>21</v>
      </c>
      <c r="C47" s="7" t="s">
        <v>53</v>
      </c>
      <c r="D47" s="7" t="s">
        <v>57</v>
      </c>
      <c r="E47" s="21" t="s">
        <v>129</v>
      </c>
      <c r="F47" s="34">
        <f>F48</f>
        <v>415091</v>
      </c>
      <c r="G47" s="27">
        <f>SUM(G48)</f>
        <v>-21137.200000000001</v>
      </c>
      <c r="H47" s="27">
        <f>SUM(H48)</f>
        <v>393953.8</v>
      </c>
    </row>
    <row r="48" spans="1:8" s="1" customFormat="1" ht="14.25">
      <c r="A48" s="22" t="s">
        <v>133</v>
      </c>
      <c r="B48" s="19" t="s">
        <v>21</v>
      </c>
      <c r="C48" s="7" t="s">
        <v>53</v>
      </c>
      <c r="D48" s="7" t="s">
        <v>57</v>
      </c>
      <c r="E48" s="21" t="s">
        <v>130</v>
      </c>
      <c r="F48" s="34">
        <v>415091</v>
      </c>
      <c r="G48" s="27">
        <v>-21137.200000000001</v>
      </c>
      <c r="H48" s="27">
        <v>393953.8</v>
      </c>
    </row>
    <row r="49" spans="1:8" s="1" customFormat="1">
      <c r="A49" s="8" t="s">
        <v>101</v>
      </c>
      <c r="B49" s="7" t="s">
        <v>21</v>
      </c>
      <c r="C49" s="7" t="s">
        <v>53</v>
      </c>
      <c r="D49" s="7" t="s">
        <v>57</v>
      </c>
      <c r="E49" s="7" t="s">
        <v>102</v>
      </c>
      <c r="F49" s="34">
        <f>F50</f>
        <v>10000</v>
      </c>
      <c r="G49" s="27">
        <f>SUM(G50)</f>
        <v>43510.2</v>
      </c>
      <c r="H49" s="27">
        <f>SUM(H50)</f>
        <v>53510.2</v>
      </c>
    </row>
    <row r="50" spans="1:8" s="1" customFormat="1">
      <c r="A50" s="8" t="s">
        <v>103</v>
      </c>
      <c r="B50" s="7" t="s">
        <v>21</v>
      </c>
      <c r="C50" s="7" t="s">
        <v>53</v>
      </c>
      <c r="D50" s="7" t="s">
        <v>57</v>
      </c>
      <c r="E50" s="7" t="s">
        <v>104</v>
      </c>
      <c r="F50" s="34">
        <f>F51</f>
        <v>10000</v>
      </c>
      <c r="G50" s="27">
        <f>SUM(G51)</f>
        <v>43510.2</v>
      </c>
      <c r="H50" s="27">
        <f>SUM(H51)</f>
        <v>53510.2</v>
      </c>
    </row>
    <row r="51" spans="1:8" s="1" customFormat="1" ht="25.5">
      <c r="A51" s="8" t="s">
        <v>105</v>
      </c>
      <c r="B51" s="7" t="s">
        <v>21</v>
      </c>
      <c r="C51" s="7" t="s">
        <v>53</v>
      </c>
      <c r="D51" s="7" t="s">
        <v>57</v>
      </c>
      <c r="E51" s="7" t="s">
        <v>106</v>
      </c>
      <c r="F51" s="34">
        <v>10000</v>
      </c>
      <c r="G51" s="27">
        <v>43510.2</v>
      </c>
      <c r="H51" s="27">
        <v>53510.2</v>
      </c>
    </row>
    <row r="52" spans="1:8" s="1" customFormat="1">
      <c r="A52" s="8" t="s">
        <v>64</v>
      </c>
      <c r="B52" s="7" t="s">
        <v>21</v>
      </c>
      <c r="C52" s="7" t="s">
        <v>77</v>
      </c>
      <c r="D52" s="7"/>
      <c r="E52" s="7"/>
      <c r="F52" s="34">
        <f>SUM(F53+F57)</f>
        <v>25000</v>
      </c>
      <c r="G52" s="27">
        <f>SUM(G53)</f>
        <v>-20000</v>
      </c>
      <c r="H52" s="27">
        <f>SUM(H53+H57)</f>
        <v>5000</v>
      </c>
    </row>
    <row r="53" spans="1:8" s="1" customFormat="1" ht="25.5">
      <c r="A53" s="8" t="s">
        <v>65</v>
      </c>
      <c r="B53" s="7" t="s">
        <v>21</v>
      </c>
      <c r="C53" s="7" t="s">
        <v>73</v>
      </c>
      <c r="D53" s="7"/>
      <c r="E53" s="7"/>
      <c r="F53" s="34">
        <f>SUM(F54)</f>
        <v>25000</v>
      </c>
      <c r="G53" s="27">
        <f>SUM(G54)</f>
        <v>-20000</v>
      </c>
      <c r="H53" s="27">
        <f>SUM(H54)</f>
        <v>5000</v>
      </c>
    </row>
    <row r="54" spans="1:8" s="1" customFormat="1">
      <c r="A54" s="8" t="s">
        <v>90</v>
      </c>
      <c r="B54" s="7" t="s">
        <v>21</v>
      </c>
      <c r="C54" s="7" t="s">
        <v>73</v>
      </c>
      <c r="D54" s="7" t="s">
        <v>91</v>
      </c>
      <c r="E54" s="7"/>
      <c r="F54" s="34">
        <f>SUM(F55)</f>
        <v>25000</v>
      </c>
      <c r="G54" s="27">
        <f>SUM(G55)</f>
        <v>-20000</v>
      </c>
      <c r="H54" s="27">
        <f>SUM(H55)</f>
        <v>5000</v>
      </c>
    </row>
    <row r="55" spans="1:8" s="1" customFormat="1" ht="76.5">
      <c r="A55" s="8" t="s">
        <v>174</v>
      </c>
      <c r="B55" s="7" t="s">
        <v>21</v>
      </c>
      <c r="C55" s="7" t="s">
        <v>73</v>
      </c>
      <c r="D55" s="7" t="s">
        <v>179</v>
      </c>
      <c r="E55" s="7"/>
      <c r="F55" s="34">
        <f>F56</f>
        <v>25000</v>
      </c>
      <c r="G55" s="27">
        <f>SUM(G56)</f>
        <v>-20000</v>
      </c>
      <c r="H55" s="27">
        <f>SUM(H56)</f>
        <v>5000</v>
      </c>
    </row>
    <row r="56" spans="1:8" s="1" customFormat="1">
      <c r="A56" s="8" t="s">
        <v>4</v>
      </c>
      <c r="B56" s="7" t="s">
        <v>21</v>
      </c>
      <c r="C56" s="7" t="s">
        <v>73</v>
      </c>
      <c r="D56" s="7" t="s">
        <v>179</v>
      </c>
      <c r="E56" s="7" t="s">
        <v>18</v>
      </c>
      <c r="F56" s="34">
        <v>25000</v>
      </c>
      <c r="G56" s="27">
        <v>-20000</v>
      </c>
      <c r="H56" s="27">
        <v>5000</v>
      </c>
    </row>
    <row r="57" spans="1:8" s="1" customFormat="1" ht="25.5">
      <c r="A57" s="8" t="s">
        <v>107</v>
      </c>
      <c r="B57" s="7" t="s">
        <v>21</v>
      </c>
      <c r="C57" s="7" t="s">
        <v>89</v>
      </c>
      <c r="D57" s="7"/>
      <c r="E57" s="7"/>
      <c r="F57" s="34">
        <f>SUM(F59)</f>
        <v>0</v>
      </c>
      <c r="G57" s="27"/>
      <c r="H57" s="27">
        <f>SUM(H58)</f>
        <v>0</v>
      </c>
    </row>
    <row r="58" spans="1:8" s="1" customFormat="1">
      <c r="A58" s="8" t="s">
        <v>90</v>
      </c>
      <c r="B58" s="7" t="s">
        <v>21</v>
      </c>
      <c r="C58" s="7" t="s">
        <v>89</v>
      </c>
      <c r="D58" s="7" t="s">
        <v>91</v>
      </c>
      <c r="E58" s="7"/>
      <c r="F58" s="34">
        <f>SUM(F59)</f>
        <v>0</v>
      </c>
      <c r="G58" s="27"/>
      <c r="H58" s="27">
        <f>SUM(H59)</f>
        <v>0</v>
      </c>
    </row>
    <row r="59" spans="1:8" s="1" customFormat="1" ht="25.5">
      <c r="A59" s="8" t="s">
        <v>140</v>
      </c>
      <c r="B59" s="7" t="s">
        <v>21</v>
      </c>
      <c r="C59" s="7" t="s">
        <v>89</v>
      </c>
      <c r="D59" s="7" t="s">
        <v>75</v>
      </c>
      <c r="E59" s="7"/>
      <c r="F59" s="34">
        <f>SUM(F60)</f>
        <v>0</v>
      </c>
      <c r="G59" s="27"/>
      <c r="H59" s="27">
        <f>SUM(H60)</f>
        <v>0</v>
      </c>
    </row>
    <row r="60" spans="1:8" s="1" customFormat="1">
      <c r="A60" s="8" t="s">
        <v>4</v>
      </c>
      <c r="B60" s="7" t="s">
        <v>21</v>
      </c>
      <c r="C60" s="7" t="s">
        <v>89</v>
      </c>
      <c r="D60" s="7" t="s">
        <v>75</v>
      </c>
      <c r="E60" s="7" t="s">
        <v>18</v>
      </c>
      <c r="F60" s="34">
        <v>0</v>
      </c>
      <c r="G60" s="27"/>
      <c r="H60" s="27">
        <v>0</v>
      </c>
    </row>
    <row r="61" spans="1:8" s="1" customFormat="1">
      <c r="A61" s="8" t="s">
        <v>8</v>
      </c>
      <c r="B61" s="7" t="s">
        <v>21</v>
      </c>
      <c r="C61" s="7" t="s">
        <v>42</v>
      </c>
      <c r="D61" s="7"/>
      <c r="E61" s="7"/>
      <c r="F61" s="34">
        <f>SUM(F62+F73)</f>
        <v>8331288.5499999998</v>
      </c>
      <c r="G61" s="27">
        <f>SUM(G62+G73)</f>
        <v>-788055.97</v>
      </c>
      <c r="H61" s="27">
        <f>SUM(H62+H73)</f>
        <v>7543232.5800000001</v>
      </c>
    </row>
    <row r="62" spans="1:8" s="1" customFormat="1">
      <c r="A62" s="8" t="s">
        <v>99</v>
      </c>
      <c r="B62" s="7" t="s">
        <v>21</v>
      </c>
      <c r="C62" s="7" t="s">
        <v>98</v>
      </c>
      <c r="D62" s="7"/>
      <c r="E62" s="7"/>
      <c r="F62" s="34">
        <f>SUM(F64+F66+F69+F72)</f>
        <v>7431288.5499999998</v>
      </c>
      <c r="G62" s="27">
        <f>SUM(G64+G69+G72)</f>
        <v>-236222.46</v>
      </c>
      <c r="H62" s="27">
        <f>SUM(H64+H66+H69+H72)</f>
        <v>7195066.0899999999</v>
      </c>
    </row>
    <row r="63" spans="1:8" s="1" customFormat="1" ht="42.75" customHeight="1">
      <c r="A63" s="8" t="s">
        <v>206</v>
      </c>
      <c r="B63" s="7" t="s">
        <v>21</v>
      </c>
      <c r="C63" s="7" t="s">
        <v>98</v>
      </c>
      <c r="D63" s="7" t="s">
        <v>205</v>
      </c>
      <c r="E63" s="7"/>
      <c r="F63" s="34">
        <f>SUM(F64)</f>
        <v>2021140.51</v>
      </c>
      <c r="G63" s="27">
        <f>SUM(G64)</f>
        <v>0</v>
      </c>
      <c r="H63" s="27">
        <f>SUM(H64)</f>
        <v>2021140.51</v>
      </c>
    </row>
    <row r="64" spans="1:8" s="1" customFormat="1">
      <c r="A64" s="8" t="s">
        <v>4</v>
      </c>
      <c r="B64" s="7" t="s">
        <v>21</v>
      </c>
      <c r="C64" s="7" t="s">
        <v>98</v>
      </c>
      <c r="D64" s="7" t="s">
        <v>205</v>
      </c>
      <c r="E64" s="7" t="s">
        <v>18</v>
      </c>
      <c r="F64" s="34">
        <v>2021140.51</v>
      </c>
      <c r="G64" s="27">
        <v>0</v>
      </c>
      <c r="H64" s="27">
        <v>2021140.51</v>
      </c>
    </row>
    <row r="65" spans="1:8" s="1" customFormat="1" ht="25.5">
      <c r="A65" s="8" t="s">
        <v>201</v>
      </c>
      <c r="B65" s="7" t="s">
        <v>21</v>
      </c>
      <c r="C65" s="7" t="s">
        <v>98</v>
      </c>
      <c r="D65" s="7" t="s">
        <v>200</v>
      </c>
      <c r="E65" s="7"/>
      <c r="F65" s="34">
        <f>SUM(F66)</f>
        <v>4598482</v>
      </c>
      <c r="G65" s="27"/>
      <c r="H65" s="27">
        <f>SUM(H66)</f>
        <v>4598482</v>
      </c>
    </row>
    <row r="66" spans="1:8" s="1" customFormat="1">
      <c r="A66" s="8" t="s">
        <v>4</v>
      </c>
      <c r="B66" s="7" t="s">
        <v>21</v>
      </c>
      <c r="C66" s="7" t="s">
        <v>98</v>
      </c>
      <c r="D66" s="7" t="s">
        <v>200</v>
      </c>
      <c r="E66" s="7" t="s">
        <v>18</v>
      </c>
      <c r="F66" s="34">
        <v>4598482</v>
      </c>
      <c r="G66" s="27"/>
      <c r="H66" s="27">
        <v>4598482</v>
      </c>
    </row>
    <row r="67" spans="1:8" s="1" customFormat="1">
      <c r="A67" s="8" t="s">
        <v>90</v>
      </c>
      <c r="B67" s="7" t="s">
        <v>21</v>
      </c>
      <c r="C67" s="7" t="s">
        <v>98</v>
      </c>
      <c r="D67" s="7" t="s">
        <v>91</v>
      </c>
      <c r="E67" s="7"/>
      <c r="F67" s="34">
        <f>F68</f>
        <v>300000</v>
      </c>
      <c r="G67" s="27">
        <f>SUM(G68)</f>
        <v>-236222.46</v>
      </c>
      <c r="H67" s="27">
        <f>SUM(H69)</f>
        <v>63777.54</v>
      </c>
    </row>
    <row r="68" spans="1:8" s="1" customFormat="1" ht="63.75">
      <c r="A68" s="8" t="s">
        <v>180</v>
      </c>
      <c r="B68" s="7" t="s">
        <v>21</v>
      </c>
      <c r="C68" s="7" t="s">
        <v>98</v>
      </c>
      <c r="D68" s="7" t="s">
        <v>181</v>
      </c>
      <c r="E68" s="7"/>
      <c r="F68" s="34">
        <f>SUM(F69)</f>
        <v>300000</v>
      </c>
      <c r="G68" s="27">
        <f>SUM(G69)</f>
        <v>-236222.46</v>
      </c>
      <c r="H68" s="27">
        <f>SUM(H69)</f>
        <v>63777.54</v>
      </c>
    </row>
    <row r="69" spans="1:8" s="1" customFormat="1">
      <c r="A69" s="8" t="s">
        <v>4</v>
      </c>
      <c r="B69" s="7" t="s">
        <v>21</v>
      </c>
      <c r="C69" s="7" t="s">
        <v>98</v>
      </c>
      <c r="D69" s="7" t="s">
        <v>181</v>
      </c>
      <c r="E69" s="7" t="s">
        <v>18</v>
      </c>
      <c r="F69" s="34">
        <v>300000</v>
      </c>
      <c r="G69" s="27">
        <v>-236222.46</v>
      </c>
      <c r="H69" s="27">
        <v>63777.54</v>
      </c>
    </row>
    <row r="70" spans="1:8" s="1" customFormat="1">
      <c r="A70" s="8" t="s">
        <v>156</v>
      </c>
      <c r="B70" s="7" t="s">
        <v>21</v>
      </c>
      <c r="C70" s="7" t="s">
        <v>98</v>
      </c>
      <c r="D70" s="7" t="s">
        <v>91</v>
      </c>
      <c r="E70" s="7"/>
      <c r="F70" s="34">
        <f>SUM(+F71)</f>
        <v>511666.04</v>
      </c>
      <c r="G70" s="27">
        <f>SUM(G71)</f>
        <v>0</v>
      </c>
      <c r="H70" s="27">
        <f>SUM(H71)</f>
        <v>511666.04</v>
      </c>
    </row>
    <row r="71" spans="1:8" s="1" customFormat="1" ht="51">
      <c r="A71" s="8" t="s">
        <v>175</v>
      </c>
      <c r="B71" s="7" t="s">
        <v>21</v>
      </c>
      <c r="C71" s="7" t="s">
        <v>98</v>
      </c>
      <c r="D71" s="7" t="s">
        <v>157</v>
      </c>
      <c r="E71" s="7"/>
      <c r="F71" s="34">
        <f>SUM(F72)</f>
        <v>511666.04</v>
      </c>
      <c r="G71" s="27">
        <f>SUM(G72)</f>
        <v>0</v>
      </c>
      <c r="H71" s="27">
        <f>SUM(H72)</f>
        <v>511666.04</v>
      </c>
    </row>
    <row r="72" spans="1:8" s="1" customFormat="1">
      <c r="A72" s="8" t="s">
        <v>4</v>
      </c>
      <c r="B72" s="7" t="s">
        <v>21</v>
      </c>
      <c r="C72" s="7" t="s">
        <v>98</v>
      </c>
      <c r="D72" s="7" t="s">
        <v>157</v>
      </c>
      <c r="E72" s="7" t="s">
        <v>18</v>
      </c>
      <c r="F72" s="34">
        <v>511666.04</v>
      </c>
      <c r="G72" s="27">
        <v>0</v>
      </c>
      <c r="H72" s="27">
        <v>511666.04</v>
      </c>
    </row>
    <row r="73" spans="1:8" s="1" customFormat="1">
      <c r="A73" s="8" t="s">
        <v>9</v>
      </c>
      <c r="B73" s="7" t="s">
        <v>21</v>
      </c>
      <c r="C73" s="7" t="s">
        <v>43</v>
      </c>
      <c r="D73" s="7"/>
      <c r="E73" s="7"/>
      <c r="F73" s="34">
        <f>SUM(F74+F76)</f>
        <v>900000</v>
      </c>
      <c r="G73" s="27">
        <f>SUM(G75+G78)</f>
        <v>-551833.51</v>
      </c>
      <c r="H73" s="27">
        <f>SUM(H74+H76)</f>
        <v>348166.49</v>
      </c>
    </row>
    <row r="74" spans="1:8" s="1" customFormat="1" ht="25.5">
      <c r="A74" s="8" t="s">
        <v>10</v>
      </c>
      <c r="B74" s="7" t="s">
        <v>21</v>
      </c>
      <c r="C74" s="7" t="s">
        <v>43</v>
      </c>
      <c r="D74" s="7" t="s">
        <v>44</v>
      </c>
      <c r="E74" s="7"/>
      <c r="F74" s="34">
        <f>SUM(F75)</f>
        <v>350000</v>
      </c>
      <c r="G74" s="27">
        <f>SUM(G75)</f>
        <v>-251833.51</v>
      </c>
      <c r="H74" s="27">
        <f>SUM(H75)</f>
        <v>98166.49</v>
      </c>
    </row>
    <row r="75" spans="1:8" s="1" customFormat="1">
      <c r="A75" s="8" t="s">
        <v>4</v>
      </c>
      <c r="B75" s="7" t="s">
        <v>21</v>
      </c>
      <c r="C75" s="7" t="s">
        <v>43</v>
      </c>
      <c r="D75" s="7" t="s">
        <v>44</v>
      </c>
      <c r="E75" s="7" t="s">
        <v>18</v>
      </c>
      <c r="F75" s="34">
        <v>350000</v>
      </c>
      <c r="G75" s="27">
        <v>-251833.51</v>
      </c>
      <c r="H75" s="27">
        <v>98166.49</v>
      </c>
    </row>
    <row r="76" spans="1:8" s="1" customFormat="1" ht="25.5">
      <c r="A76" s="8" t="s">
        <v>11</v>
      </c>
      <c r="B76" s="7" t="s">
        <v>21</v>
      </c>
      <c r="C76" s="7" t="s">
        <v>43</v>
      </c>
      <c r="D76" s="7" t="s">
        <v>45</v>
      </c>
      <c r="E76" s="7"/>
      <c r="F76" s="34">
        <f t="shared" ref="F76:H77" si="5">SUM(F77)</f>
        <v>550000</v>
      </c>
      <c r="G76" s="27">
        <f t="shared" si="5"/>
        <v>-300000</v>
      </c>
      <c r="H76" s="27">
        <f t="shared" si="5"/>
        <v>250000</v>
      </c>
    </row>
    <row r="77" spans="1:8" s="1" customFormat="1">
      <c r="A77" s="8" t="s">
        <v>12</v>
      </c>
      <c r="B77" s="7" t="s">
        <v>21</v>
      </c>
      <c r="C77" s="7" t="s">
        <v>43</v>
      </c>
      <c r="D77" s="7" t="s">
        <v>46</v>
      </c>
      <c r="E77" s="7"/>
      <c r="F77" s="34">
        <f t="shared" si="5"/>
        <v>550000</v>
      </c>
      <c r="G77" s="27">
        <f t="shared" si="5"/>
        <v>-300000</v>
      </c>
      <c r="H77" s="27">
        <f t="shared" si="5"/>
        <v>250000</v>
      </c>
    </row>
    <row r="78" spans="1:8" s="1" customFormat="1">
      <c r="A78" s="8" t="s">
        <v>4</v>
      </c>
      <c r="B78" s="7" t="s">
        <v>21</v>
      </c>
      <c r="C78" s="7" t="s">
        <v>43</v>
      </c>
      <c r="D78" s="7" t="s">
        <v>46</v>
      </c>
      <c r="E78" s="7" t="s">
        <v>18</v>
      </c>
      <c r="F78" s="34">
        <v>550000</v>
      </c>
      <c r="G78" s="27">
        <v>-300000</v>
      </c>
      <c r="H78" s="27">
        <v>250000</v>
      </c>
    </row>
    <row r="79" spans="1:8" s="1" customFormat="1">
      <c r="A79" s="8" t="s">
        <v>47</v>
      </c>
      <c r="B79" s="7" t="s">
        <v>21</v>
      </c>
      <c r="C79" s="7" t="s">
        <v>48</v>
      </c>
      <c r="D79" s="7"/>
      <c r="E79" s="7"/>
      <c r="F79" s="34">
        <f>SUM(F83+F94)</f>
        <v>19824468.329999998</v>
      </c>
      <c r="G79" s="27">
        <f>SUM(G82+G83+G94)</f>
        <v>9711398.9700000007</v>
      </c>
      <c r="H79" s="27">
        <f>SUM(H80+H83+H94)</f>
        <v>29535867.300000001</v>
      </c>
    </row>
    <row r="80" spans="1:8" s="1" customFormat="1">
      <c r="A80" s="36" t="s">
        <v>210</v>
      </c>
      <c r="B80" s="35" t="s">
        <v>21</v>
      </c>
      <c r="C80" s="35" t="s">
        <v>209</v>
      </c>
      <c r="D80" s="7"/>
      <c r="E80" s="7"/>
      <c r="F80" s="34"/>
      <c r="G80" s="27">
        <f>SUM(G81)</f>
        <v>384273</v>
      </c>
      <c r="H80" s="27">
        <f>SUM(H81)</f>
        <v>384273</v>
      </c>
    </row>
    <row r="81" spans="1:8" s="1" customFormat="1" ht="51">
      <c r="A81" s="36" t="s">
        <v>212</v>
      </c>
      <c r="B81" s="35" t="s">
        <v>21</v>
      </c>
      <c r="C81" s="35" t="s">
        <v>209</v>
      </c>
      <c r="D81" s="35" t="s">
        <v>211</v>
      </c>
      <c r="E81" s="7"/>
      <c r="F81" s="34"/>
      <c r="G81" s="27">
        <f>SUM(G82)</f>
        <v>384273</v>
      </c>
      <c r="H81" s="27">
        <f>SUM(H82)</f>
        <v>384273</v>
      </c>
    </row>
    <row r="82" spans="1:8" s="1" customFormat="1">
      <c r="A82" s="36" t="s">
        <v>4</v>
      </c>
      <c r="B82" s="35" t="s">
        <v>21</v>
      </c>
      <c r="C82" s="35" t="s">
        <v>209</v>
      </c>
      <c r="D82" s="35" t="s">
        <v>211</v>
      </c>
      <c r="E82" s="35" t="s">
        <v>18</v>
      </c>
      <c r="F82" s="34"/>
      <c r="G82" s="27">
        <v>384273</v>
      </c>
      <c r="H82" s="27">
        <v>384273</v>
      </c>
    </row>
    <row r="83" spans="1:8" s="1" customFormat="1">
      <c r="A83" s="8" t="s">
        <v>13</v>
      </c>
      <c r="B83" s="7" t="s">
        <v>21</v>
      </c>
      <c r="C83" s="7" t="s">
        <v>49</v>
      </c>
      <c r="D83" s="7"/>
      <c r="E83" s="7"/>
      <c r="F83" s="34">
        <f>SUM(F86+F89)</f>
        <v>6409400.5199999996</v>
      </c>
      <c r="G83" s="27">
        <f>SUM(G85+G89)</f>
        <v>8575341.9700000007</v>
      </c>
      <c r="H83" s="27">
        <f>SUM(H85+H86+H89)</f>
        <v>14984742.49</v>
      </c>
    </row>
    <row r="84" spans="1:8" s="1" customFormat="1" ht="38.25">
      <c r="A84" s="36" t="s">
        <v>213</v>
      </c>
      <c r="B84" s="35" t="s">
        <v>21</v>
      </c>
      <c r="C84" s="35" t="s">
        <v>49</v>
      </c>
      <c r="D84" s="35" t="s">
        <v>214</v>
      </c>
      <c r="E84" s="7"/>
      <c r="F84" s="34"/>
      <c r="G84" s="27">
        <f>SUM(G85)</f>
        <v>9000000</v>
      </c>
      <c r="H84" s="27">
        <f>SUM(H85)</f>
        <v>9000000</v>
      </c>
    </row>
    <row r="85" spans="1:8" s="1" customFormat="1">
      <c r="A85" s="36" t="s">
        <v>4</v>
      </c>
      <c r="B85" s="35" t="s">
        <v>21</v>
      </c>
      <c r="C85" s="35" t="s">
        <v>49</v>
      </c>
      <c r="D85" s="35" t="s">
        <v>215</v>
      </c>
      <c r="E85" s="35" t="s">
        <v>18</v>
      </c>
      <c r="F85" s="34"/>
      <c r="G85" s="27">
        <v>9000000</v>
      </c>
      <c r="H85" s="27">
        <v>9000000</v>
      </c>
    </row>
    <row r="86" spans="1:8" s="1" customFormat="1" ht="38.25">
      <c r="A86" s="8" t="s">
        <v>202</v>
      </c>
      <c r="B86" s="7" t="s">
        <v>21</v>
      </c>
      <c r="C86" s="7" t="s">
        <v>49</v>
      </c>
      <c r="D86" s="7" t="s">
        <v>203</v>
      </c>
      <c r="E86" s="7"/>
      <c r="F86" s="34">
        <f>SUM(F87+F88)</f>
        <v>4014400.52</v>
      </c>
      <c r="G86" s="27"/>
      <c r="H86" s="27">
        <f>SUM(H87+H88)</f>
        <v>4014400.52</v>
      </c>
    </row>
    <row r="87" spans="1:8" s="1" customFormat="1">
      <c r="A87" s="8" t="s">
        <v>4</v>
      </c>
      <c r="B87" s="7" t="s">
        <v>21</v>
      </c>
      <c r="C87" s="7" t="s">
        <v>49</v>
      </c>
      <c r="D87" s="7" t="s">
        <v>203</v>
      </c>
      <c r="E87" s="7" t="s">
        <v>18</v>
      </c>
      <c r="F87" s="34">
        <v>2020138</v>
      </c>
      <c r="G87" s="27"/>
      <c r="H87" s="27">
        <v>2020138</v>
      </c>
    </row>
    <row r="88" spans="1:8" s="1" customFormat="1" ht="38.25">
      <c r="A88" s="8" t="s">
        <v>136</v>
      </c>
      <c r="B88" s="7" t="s">
        <v>21</v>
      </c>
      <c r="C88" s="7" t="s">
        <v>49</v>
      </c>
      <c r="D88" s="7" t="s">
        <v>203</v>
      </c>
      <c r="E88" s="7" t="s">
        <v>137</v>
      </c>
      <c r="F88" s="34">
        <v>1994262.52</v>
      </c>
      <c r="G88" s="27"/>
      <c r="H88" s="27">
        <v>1994262.52</v>
      </c>
    </row>
    <row r="89" spans="1:8" s="1" customFormat="1">
      <c r="A89" s="8" t="s">
        <v>90</v>
      </c>
      <c r="B89" s="7" t="s">
        <v>21</v>
      </c>
      <c r="C89" s="7" t="s">
        <v>61</v>
      </c>
      <c r="D89" s="7" t="s">
        <v>91</v>
      </c>
      <c r="E89" s="7"/>
      <c r="F89" s="34">
        <f>SUM(F90+F92)</f>
        <v>2395000</v>
      </c>
      <c r="G89" s="27">
        <f>SUM(G91+G93)</f>
        <v>-424658.03</v>
      </c>
      <c r="H89" s="27">
        <f>SUM(H90+H92)</f>
        <v>1970341.97</v>
      </c>
    </row>
    <row r="90" spans="1:8" s="1" customFormat="1" ht="38.25">
      <c r="A90" s="8" t="s">
        <v>138</v>
      </c>
      <c r="B90" s="7" t="s">
        <v>21</v>
      </c>
      <c r="C90" s="7" t="s">
        <v>61</v>
      </c>
      <c r="D90" s="7" t="s">
        <v>74</v>
      </c>
      <c r="E90" s="7"/>
      <c r="F90" s="34">
        <f>SUM(F91)</f>
        <v>1245000</v>
      </c>
      <c r="G90" s="27">
        <f>SUM(G91)</f>
        <v>-374658.03</v>
      </c>
      <c r="H90" s="27">
        <f>SUM(H91)</f>
        <v>870341.97</v>
      </c>
    </row>
    <row r="91" spans="1:8" s="1" customFormat="1">
      <c r="A91" s="8" t="s">
        <v>4</v>
      </c>
      <c r="B91" s="7" t="s">
        <v>21</v>
      </c>
      <c r="C91" s="7" t="s">
        <v>61</v>
      </c>
      <c r="D91" s="7" t="s">
        <v>74</v>
      </c>
      <c r="E91" s="7" t="s">
        <v>18</v>
      </c>
      <c r="F91" s="34">
        <v>1245000</v>
      </c>
      <c r="G91" s="27">
        <v>-374658.03</v>
      </c>
      <c r="H91" s="27">
        <v>870341.97</v>
      </c>
    </row>
    <row r="92" spans="1:8" s="1" customFormat="1" ht="38.25">
      <c r="A92" s="8" t="s">
        <v>158</v>
      </c>
      <c r="B92" s="7" t="s">
        <v>21</v>
      </c>
      <c r="C92" s="7" t="s">
        <v>49</v>
      </c>
      <c r="D92" s="7" t="s">
        <v>155</v>
      </c>
      <c r="E92" s="7"/>
      <c r="F92" s="34">
        <f>SUM(F93)</f>
        <v>1150000</v>
      </c>
      <c r="G92" s="27">
        <f>SUM(G93)</f>
        <v>-50000</v>
      </c>
      <c r="H92" s="27">
        <f>SUM(H93)</f>
        <v>1100000</v>
      </c>
    </row>
    <row r="93" spans="1:8" s="1" customFormat="1">
      <c r="A93" s="8" t="s">
        <v>4</v>
      </c>
      <c r="B93" s="7" t="s">
        <v>21</v>
      </c>
      <c r="C93" s="7" t="s">
        <v>49</v>
      </c>
      <c r="D93" s="7" t="s">
        <v>155</v>
      </c>
      <c r="E93" s="7" t="s">
        <v>18</v>
      </c>
      <c r="F93" s="34">
        <v>1150000</v>
      </c>
      <c r="G93" s="27">
        <v>-50000</v>
      </c>
      <c r="H93" s="27">
        <v>1100000</v>
      </c>
    </row>
    <row r="94" spans="1:8" s="1" customFormat="1">
      <c r="A94" s="8" t="s">
        <v>22</v>
      </c>
      <c r="B94" s="7" t="s">
        <v>58</v>
      </c>
      <c r="C94" s="7" t="s">
        <v>59</v>
      </c>
      <c r="D94" s="7"/>
      <c r="E94" s="7"/>
      <c r="F94" s="34">
        <f>SUM(F95+F98)</f>
        <v>13415067.810000001</v>
      </c>
      <c r="G94" s="27">
        <f>SUM(G98)</f>
        <v>751784</v>
      </c>
      <c r="H94" s="27">
        <f>SUM(H95+H98)</f>
        <v>14166851.810000001</v>
      </c>
    </row>
    <row r="95" spans="1:8" s="1" customFormat="1" ht="38.25">
      <c r="A95" s="8" t="s">
        <v>207</v>
      </c>
      <c r="B95" s="7" t="s">
        <v>21</v>
      </c>
      <c r="C95" s="7" t="s">
        <v>59</v>
      </c>
      <c r="D95" s="7" t="s">
        <v>208</v>
      </c>
      <c r="E95" s="7"/>
      <c r="F95" s="34">
        <f>SUM(F96+F97)</f>
        <v>588859.49</v>
      </c>
      <c r="G95" s="27">
        <f>SUM(G96+G97)</f>
        <v>0</v>
      </c>
      <c r="H95" s="27">
        <f>SUM(H96+H97)</f>
        <v>588859.49</v>
      </c>
    </row>
    <row r="96" spans="1:8" s="1" customFormat="1">
      <c r="A96" s="8" t="s">
        <v>4</v>
      </c>
      <c r="B96" s="7" t="s">
        <v>21</v>
      </c>
      <c r="C96" s="7" t="s">
        <v>59</v>
      </c>
      <c r="D96" s="7" t="s">
        <v>208</v>
      </c>
      <c r="E96" s="7" t="s">
        <v>18</v>
      </c>
      <c r="F96" s="34">
        <v>90000</v>
      </c>
      <c r="G96" s="27">
        <v>0</v>
      </c>
      <c r="H96" s="27">
        <v>90000</v>
      </c>
    </row>
    <row r="97" spans="1:8" s="1" customFormat="1" ht="38.25">
      <c r="A97" s="8" t="s">
        <v>136</v>
      </c>
      <c r="B97" s="7" t="s">
        <v>21</v>
      </c>
      <c r="C97" s="7" t="s">
        <v>59</v>
      </c>
      <c r="D97" s="7" t="s">
        <v>208</v>
      </c>
      <c r="E97" s="7" t="s">
        <v>137</v>
      </c>
      <c r="F97" s="34">
        <v>498859.49</v>
      </c>
      <c r="G97" s="27">
        <v>0</v>
      </c>
      <c r="H97" s="27">
        <v>498859.49</v>
      </c>
    </row>
    <row r="98" spans="1:8" s="1" customFormat="1">
      <c r="A98" s="8" t="s">
        <v>90</v>
      </c>
      <c r="B98" s="7" t="s">
        <v>58</v>
      </c>
      <c r="C98" s="7" t="s">
        <v>59</v>
      </c>
      <c r="D98" s="7" t="s">
        <v>91</v>
      </c>
      <c r="E98" s="7"/>
      <c r="F98" s="34">
        <f>F99</f>
        <v>12826208.32</v>
      </c>
      <c r="G98" s="27">
        <f>SUM(G103+G106+G109+G110)</f>
        <v>751784</v>
      </c>
      <c r="H98" s="27">
        <f>SUM(H99)</f>
        <v>13577992.32</v>
      </c>
    </row>
    <row r="99" spans="1:8" s="1" customFormat="1" ht="25.5">
      <c r="A99" s="8" t="s">
        <v>141</v>
      </c>
      <c r="B99" s="7" t="s">
        <v>58</v>
      </c>
      <c r="C99" s="7" t="s">
        <v>59</v>
      </c>
      <c r="D99" s="7" t="s">
        <v>108</v>
      </c>
      <c r="E99" s="7"/>
      <c r="F99" s="34">
        <f>SUM(F100+F102+F105+F108+F110)</f>
        <v>12826208.32</v>
      </c>
      <c r="G99" s="27"/>
      <c r="H99" s="27">
        <f>SUM(H100+H102+H105+H108+H110)</f>
        <v>13577992.32</v>
      </c>
    </row>
    <row r="100" spans="1:8" s="1" customFormat="1">
      <c r="A100" s="8" t="s">
        <v>109</v>
      </c>
      <c r="B100" s="7" t="s">
        <v>58</v>
      </c>
      <c r="C100" s="7" t="s">
        <v>59</v>
      </c>
      <c r="D100" s="7" t="s">
        <v>110</v>
      </c>
      <c r="E100" s="7"/>
      <c r="F100" s="34">
        <f>F101</f>
        <v>1440000</v>
      </c>
      <c r="G100" s="27"/>
      <c r="H100" s="27">
        <f>SUM(H101)</f>
        <v>1440000</v>
      </c>
    </row>
    <row r="101" spans="1:8" s="1" customFormat="1">
      <c r="A101" s="8" t="s">
        <v>4</v>
      </c>
      <c r="B101" s="7" t="s">
        <v>58</v>
      </c>
      <c r="C101" s="7" t="s">
        <v>59</v>
      </c>
      <c r="D101" s="7" t="s">
        <v>110</v>
      </c>
      <c r="E101" s="7" t="s">
        <v>18</v>
      </c>
      <c r="F101" s="34">
        <v>1440000</v>
      </c>
      <c r="G101" s="27"/>
      <c r="H101" s="27">
        <v>1440000</v>
      </c>
    </row>
    <row r="102" spans="1:8" s="1" customFormat="1" ht="25.5">
      <c r="A102" s="8" t="s">
        <v>111</v>
      </c>
      <c r="B102" s="7" t="s">
        <v>58</v>
      </c>
      <c r="C102" s="7" t="s">
        <v>59</v>
      </c>
      <c r="D102" s="7" t="s">
        <v>112</v>
      </c>
      <c r="E102" s="7"/>
      <c r="F102" s="34">
        <f>F104</f>
        <v>5127504</v>
      </c>
      <c r="G102" s="27">
        <f>SUM(G103)</f>
        <v>300000</v>
      </c>
      <c r="H102" s="27">
        <f>SUM(H103)</f>
        <v>5427504</v>
      </c>
    </row>
    <row r="103" spans="1:8" s="1" customFormat="1">
      <c r="A103" s="8" t="s">
        <v>134</v>
      </c>
      <c r="B103" s="7" t="s">
        <v>21</v>
      </c>
      <c r="C103" s="7" t="s">
        <v>59</v>
      </c>
      <c r="D103" s="7" t="s">
        <v>112</v>
      </c>
      <c r="E103" s="7" t="s">
        <v>135</v>
      </c>
      <c r="F103" s="34">
        <f>SUM(+F104)</f>
        <v>5127504</v>
      </c>
      <c r="G103" s="27">
        <f>SUM(G104)</f>
        <v>300000</v>
      </c>
      <c r="H103" s="27">
        <f>SUM(H104)</f>
        <v>5427504</v>
      </c>
    </row>
    <row r="104" spans="1:8" s="1" customFormat="1" ht="38.25">
      <c r="A104" s="8" t="s">
        <v>136</v>
      </c>
      <c r="B104" s="7" t="s">
        <v>58</v>
      </c>
      <c r="C104" s="7" t="s">
        <v>59</v>
      </c>
      <c r="D104" s="7" t="s">
        <v>112</v>
      </c>
      <c r="E104" s="7" t="s">
        <v>137</v>
      </c>
      <c r="F104" s="34">
        <v>5127504</v>
      </c>
      <c r="G104" s="27">
        <v>300000</v>
      </c>
      <c r="H104" s="27">
        <v>5427504</v>
      </c>
    </row>
    <row r="105" spans="1:8" s="1" customFormat="1">
      <c r="A105" s="8" t="s">
        <v>113</v>
      </c>
      <c r="B105" s="7" t="s">
        <v>58</v>
      </c>
      <c r="C105" s="7" t="s">
        <v>59</v>
      </c>
      <c r="D105" s="7" t="s">
        <v>114</v>
      </c>
      <c r="E105" s="7"/>
      <c r="F105" s="34">
        <f>F107</f>
        <v>300000</v>
      </c>
      <c r="G105" s="27">
        <f>SUM(G106)</f>
        <v>-300000</v>
      </c>
      <c r="H105" s="27">
        <f>SUM(H106)</f>
        <v>0</v>
      </c>
    </row>
    <row r="106" spans="1:8" s="1" customFormat="1">
      <c r="A106" s="8" t="s">
        <v>134</v>
      </c>
      <c r="B106" s="7" t="s">
        <v>21</v>
      </c>
      <c r="C106" s="7" t="s">
        <v>59</v>
      </c>
      <c r="D106" s="7" t="s">
        <v>114</v>
      </c>
      <c r="E106" s="7" t="s">
        <v>135</v>
      </c>
      <c r="F106" s="34">
        <f>SUM(+F107)</f>
        <v>300000</v>
      </c>
      <c r="G106" s="27">
        <f>SUM(G107)</f>
        <v>-300000</v>
      </c>
      <c r="H106" s="27">
        <f>SUM(H107)</f>
        <v>0</v>
      </c>
    </row>
    <row r="107" spans="1:8" s="1" customFormat="1" ht="38.25">
      <c r="A107" s="8" t="s">
        <v>136</v>
      </c>
      <c r="B107" s="7" t="s">
        <v>58</v>
      </c>
      <c r="C107" s="7" t="s">
        <v>59</v>
      </c>
      <c r="D107" s="7" t="s">
        <v>114</v>
      </c>
      <c r="E107" s="7" t="s">
        <v>137</v>
      </c>
      <c r="F107" s="34">
        <v>300000</v>
      </c>
      <c r="G107" s="27">
        <v>-300000</v>
      </c>
      <c r="H107" s="27">
        <v>0</v>
      </c>
    </row>
    <row r="108" spans="1:8" s="1" customFormat="1">
      <c r="A108" s="8" t="s">
        <v>115</v>
      </c>
      <c r="B108" s="7" t="s">
        <v>58</v>
      </c>
      <c r="C108" s="7" t="s">
        <v>59</v>
      </c>
      <c r="D108" s="7" t="s">
        <v>116</v>
      </c>
      <c r="E108" s="7"/>
      <c r="F108" s="34">
        <f>F109</f>
        <v>1650000</v>
      </c>
      <c r="G108" s="27">
        <f>SUM(G109)</f>
        <v>-158766</v>
      </c>
      <c r="H108" s="27">
        <f>SUM(H109)</f>
        <v>1491234</v>
      </c>
    </row>
    <row r="109" spans="1:8" s="1" customFormat="1">
      <c r="A109" s="8" t="s">
        <v>4</v>
      </c>
      <c r="B109" s="7" t="s">
        <v>58</v>
      </c>
      <c r="C109" s="7" t="s">
        <v>59</v>
      </c>
      <c r="D109" s="7" t="s">
        <v>116</v>
      </c>
      <c r="E109" s="7" t="s">
        <v>18</v>
      </c>
      <c r="F109" s="34">
        <v>1650000</v>
      </c>
      <c r="G109" s="27">
        <v>-158766</v>
      </c>
      <c r="H109" s="27">
        <v>1491234</v>
      </c>
    </row>
    <row r="110" spans="1:8" s="1" customFormat="1" ht="25.5">
      <c r="A110" s="8" t="s">
        <v>117</v>
      </c>
      <c r="B110" s="7" t="s">
        <v>58</v>
      </c>
      <c r="C110" s="7" t="s">
        <v>59</v>
      </c>
      <c r="D110" s="7" t="s">
        <v>118</v>
      </c>
      <c r="E110" s="7"/>
      <c r="F110" s="34">
        <f>SUM(F111+F112)</f>
        <v>4308704.32</v>
      </c>
      <c r="G110" s="27">
        <f>SUM(G111+G112)</f>
        <v>910550</v>
      </c>
      <c r="H110" s="27">
        <f>SUM(H111+H112)</f>
        <v>5219254.32</v>
      </c>
    </row>
    <row r="111" spans="1:8" s="1" customFormat="1">
      <c r="A111" s="8" t="s">
        <v>4</v>
      </c>
      <c r="B111" s="7" t="s">
        <v>21</v>
      </c>
      <c r="C111" s="7" t="s">
        <v>59</v>
      </c>
      <c r="D111" s="7" t="s">
        <v>118</v>
      </c>
      <c r="E111" s="7" t="s">
        <v>18</v>
      </c>
      <c r="F111" s="34">
        <v>1999521.85</v>
      </c>
      <c r="G111" s="27">
        <v>836052</v>
      </c>
      <c r="H111" s="27">
        <v>2835573.85</v>
      </c>
    </row>
    <row r="112" spans="1:8" s="1" customFormat="1">
      <c r="A112" s="23" t="s">
        <v>134</v>
      </c>
      <c r="B112" s="24" t="s">
        <v>58</v>
      </c>
      <c r="C112" s="24" t="s">
        <v>59</v>
      </c>
      <c r="D112" s="24" t="s">
        <v>118</v>
      </c>
      <c r="E112" s="24" t="s">
        <v>135</v>
      </c>
      <c r="F112" s="34">
        <v>2309182.4700000002</v>
      </c>
      <c r="G112" s="27">
        <f>SUM(G113)</f>
        <v>74498</v>
      </c>
      <c r="H112" s="27">
        <f>SUM(H113)</f>
        <v>2383680.4700000002</v>
      </c>
    </row>
    <row r="113" spans="1:8" s="1" customFormat="1" ht="38.25">
      <c r="A113" s="22" t="s">
        <v>136</v>
      </c>
      <c r="B113" s="24" t="s">
        <v>58</v>
      </c>
      <c r="C113" s="24" t="s">
        <v>59</v>
      </c>
      <c r="D113" s="24" t="s">
        <v>118</v>
      </c>
      <c r="E113" s="24" t="s">
        <v>137</v>
      </c>
      <c r="F113" s="34">
        <v>2309182.4700000002</v>
      </c>
      <c r="G113" s="27">
        <v>74498</v>
      </c>
      <c r="H113" s="27">
        <v>2383680.4700000002</v>
      </c>
    </row>
    <row r="114" spans="1:8" s="1" customFormat="1">
      <c r="A114" s="8" t="s">
        <v>86</v>
      </c>
      <c r="B114" s="7" t="s">
        <v>21</v>
      </c>
      <c r="C114" s="7" t="s">
        <v>50</v>
      </c>
      <c r="D114" s="7"/>
      <c r="E114" s="7"/>
      <c r="F114" s="34">
        <f t="shared" ref="F114:H115" si="6">SUM(F115)</f>
        <v>7102382</v>
      </c>
      <c r="G114" s="27">
        <f t="shared" si="6"/>
        <v>204930</v>
      </c>
      <c r="H114" s="27">
        <f t="shared" si="6"/>
        <v>7307312</v>
      </c>
    </row>
    <row r="115" spans="1:8" s="1" customFormat="1">
      <c r="A115" s="8" t="s">
        <v>14</v>
      </c>
      <c r="B115" s="7" t="s">
        <v>21</v>
      </c>
      <c r="C115" s="7" t="s">
        <v>51</v>
      </c>
      <c r="D115" s="7"/>
      <c r="E115" s="7"/>
      <c r="F115" s="34">
        <f t="shared" si="6"/>
        <v>7102382</v>
      </c>
      <c r="G115" s="27">
        <f t="shared" si="6"/>
        <v>204930</v>
      </c>
      <c r="H115" s="27">
        <f t="shared" si="6"/>
        <v>7307312</v>
      </c>
    </row>
    <row r="116" spans="1:8" s="1" customFormat="1">
      <c r="A116" s="8" t="s">
        <v>90</v>
      </c>
      <c r="B116" s="7" t="s">
        <v>21</v>
      </c>
      <c r="C116" s="7" t="s">
        <v>51</v>
      </c>
      <c r="D116" s="7" t="s">
        <v>91</v>
      </c>
      <c r="E116" s="7"/>
      <c r="F116" s="34">
        <f>SUM(+F117)</f>
        <v>7102382</v>
      </c>
      <c r="G116" s="27">
        <f>SUM(G117)</f>
        <v>204930</v>
      </c>
      <c r="H116" s="27">
        <f>SUM(H117)</f>
        <v>7307312</v>
      </c>
    </row>
    <row r="117" spans="1:8" s="1" customFormat="1" ht="25.5">
      <c r="A117" s="8" t="s">
        <v>182</v>
      </c>
      <c r="B117" s="7" t="s">
        <v>21</v>
      </c>
      <c r="C117" s="7" t="s">
        <v>51</v>
      </c>
      <c r="D117" s="7" t="s">
        <v>183</v>
      </c>
      <c r="E117" s="7"/>
      <c r="F117" s="34">
        <f>SUM(F118)</f>
        <v>7102382</v>
      </c>
      <c r="G117" s="27">
        <f>SUM(G118)</f>
        <v>204930</v>
      </c>
      <c r="H117" s="27">
        <f>SUM(H118)</f>
        <v>7307312</v>
      </c>
    </row>
    <row r="118" spans="1:8" s="1" customFormat="1">
      <c r="A118" s="8" t="s">
        <v>122</v>
      </c>
      <c r="B118" s="7" t="s">
        <v>21</v>
      </c>
      <c r="C118" s="7" t="s">
        <v>51</v>
      </c>
      <c r="D118" s="7" t="s">
        <v>183</v>
      </c>
      <c r="E118" s="7" t="s">
        <v>121</v>
      </c>
      <c r="F118" s="34">
        <v>7102382</v>
      </c>
      <c r="G118" s="27">
        <v>204930</v>
      </c>
      <c r="H118" s="27">
        <v>7307312</v>
      </c>
    </row>
    <row r="119" spans="1:8" s="1" customFormat="1">
      <c r="A119" s="8" t="s">
        <v>126</v>
      </c>
      <c r="B119" s="7" t="s">
        <v>21</v>
      </c>
      <c r="C119" s="7" t="s">
        <v>76</v>
      </c>
      <c r="D119" s="7"/>
      <c r="E119" s="7"/>
      <c r="F119" s="34">
        <f>F120+F126</f>
        <v>387280</v>
      </c>
      <c r="G119" s="27"/>
      <c r="H119" s="27">
        <f>SUM(H120+H126)</f>
        <v>387280</v>
      </c>
    </row>
    <row r="120" spans="1:8" s="1" customFormat="1">
      <c r="A120" s="8" t="s">
        <v>88</v>
      </c>
      <c r="B120" s="7" t="s">
        <v>21</v>
      </c>
      <c r="C120" s="7" t="s">
        <v>87</v>
      </c>
      <c r="D120" s="7"/>
      <c r="E120" s="7"/>
      <c r="F120" s="34">
        <f>F121</f>
        <v>210280</v>
      </c>
      <c r="G120" s="27"/>
      <c r="H120" s="27">
        <f>SUM(H121)</f>
        <v>210280</v>
      </c>
    </row>
    <row r="121" spans="1:8" s="1" customFormat="1">
      <c r="A121" s="8" t="s">
        <v>68</v>
      </c>
      <c r="B121" s="7" t="s">
        <v>21</v>
      </c>
      <c r="C121" s="7" t="s">
        <v>87</v>
      </c>
      <c r="D121" s="7" t="s">
        <v>69</v>
      </c>
      <c r="E121" s="7"/>
      <c r="F121" s="34">
        <f>SUM(+F122)</f>
        <v>210280</v>
      </c>
      <c r="G121" s="27"/>
      <c r="H121" s="27">
        <f>SUM(H122)</f>
        <v>210280</v>
      </c>
    </row>
    <row r="122" spans="1:8" s="1" customFormat="1" ht="63.75">
      <c r="A122" s="8" t="s">
        <v>185</v>
      </c>
      <c r="B122" s="7" t="s">
        <v>21</v>
      </c>
      <c r="C122" s="7" t="s">
        <v>87</v>
      </c>
      <c r="D122" s="7" t="s">
        <v>184</v>
      </c>
      <c r="E122" s="7"/>
      <c r="F122" s="34">
        <f>SUM(F123)</f>
        <v>210280</v>
      </c>
      <c r="G122" s="27"/>
      <c r="H122" s="27">
        <f>SUM(H123)</f>
        <v>210280</v>
      </c>
    </row>
    <row r="123" spans="1:8" s="1" customFormat="1" ht="76.5">
      <c r="A123" s="8" t="s">
        <v>186</v>
      </c>
      <c r="B123" s="7" t="s">
        <v>21</v>
      </c>
      <c r="C123" s="7" t="s">
        <v>87</v>
      </c>
      <c r="D123" s="7" t="s">
        <v>187</v>
      </c>
      <c r="E123" s="7"/>
      <c r="F123" s="34">
        <f>SUM(F124)</f>
        <v>210280</v>
      </c>
      <c r="G123" s="27"/>
      <c r="H123" s="27">
        <f>SUM(H124)</f>
        <v>210280</v>
      </c>
    </row>
    <row r="124" spans="1:8" s="1" customFormat="1">
      <c r="A124" s="8" t="s">
        <v>123</v>
      </c>
      <c r="B124" s="7" t="s">
        <v>21</v>
      </c>
      <c r="C124" s="7" t="s">
        <v>87</v>
      </c>
      <c r="D124" s="7" t="s">
        <v>187</v>
      </c>
      <c r="E124" s="7" t="s">
        <v>17</v>
      </c>
      <c r="F124" s="34">
        <f>F125</f>
        <v>210280</v>
      </c>
      <c r="G124" s="27"/>
      <c r="H124" s="27">
        <f>SUM(H125)</f>
        <v>210280</v>
      </c>
    </row>
    <row r="125" spans="1:8" s="1" customFormat="1" ht="14.25" customHeight="1">
      <c r="A125" s="8" t="s">
        <v>67</v>
      </c>
      <c r="B125" s="7" t="s">
        <v>21</v>
      </c>
      <c r="C125" s="7" t="s">
        <v>87</v>
      </c>
      <c r="D125" s="7" t="s">
        <v>187</v>
      </c>
      <c r="E125" s="7" t="s">
        <v>124</v>
      </c>
      <c r="F125" s="34">
        <v>210280</v>
      </c>
      <c r="G125" s="27"/>
      <c r="H125" s="27">
        <v>210280</v>
      </c>
    </row>
    <row r="126" spans="1:8" s="1" customFormat="1" ht="14.25" customHeight="1">
      <c r="A126" s="8" t="s">
        <v>127</v>
      </c>
      <c r="B126" s="7" t="s">
        <v>21</v>
      </c>
      <c r="C126" s="7" t="s">
        <v>125</v>
      </c>
      <c r="D126" s="7"/>
      <c r="E126" s="7"/>
      <c r="F126" s="34">
        <f>F127</f>
        <v>177000</v>
      </c>
      <c r="G126" s="27">
        <f>SUM(G127)</f>
        <v>0</v>
      </c>
      <c r="H126" s="27">
        <f>SUM(H127)</f>
        <v>177000</v>
      </c>
    </row>
    <row r="127" spans="1:8" s="1" customFormat="1">
      <c r="A127" s="8" t="s">
        <v>90</v>
      </c>
      <c r="B127" s="7" t="s">
        <v>21</v>
      </c>
      <c r="C127" s="7" t="s">
        <v>125</v>
      </c>
      <c r="D127" s="7" t="s">
        <v>91</v>
      </c>
      <c r="E127" s="7"/>
      <c r="F127" s="34">
        <f>SUM(F128)</f>
        <v>177000</v>
      </c>
      <c r="G127" s="27">
        <f>SUM(G128)</f>
        <v>0</v>
      </c>
      <c r="H127" s="27">
        <f>SUM(H128)</f>
        <v>177000</v>
      </c>
    </row>
    <row r="128" spans="1:8" s="1" customFormat="1" ht="25.5">
      <c r="A128" s="8" t="s">
        <v>139</v>
      </c>
      <c r="B128" s="7" t="s">
        <v>21</v>
      </c>
      <c r="C128" s="7" t="s">
        <v>125</v>
      </c>
      <c r="D128" s="7" t="s">
        <v>188</v>
      </c>
      <c r="E128" s="7"/>
      <c r="F128" s="34">
        <f>SUM(F129+F130)</f>
        <v>177000</v>
      </c>
      <c r="G128" s="27">
        <f>SUM(G129+G131)</f>
        <v>0</v>
      </c>
      <c r="H128" s="27">
        <f>SUM(H129+H130)</f>
        <v>177000</v>
      </c>
    </row>
    <row r="129" spans="1:8" s="1" customFormat="1">
      <c r="A129" s="8" t="s">
        <v>119</v>
      </c>
      <c r="B129" s="7" t="s">
        <v>21</v>
      </c>
      <c r="C129" s="7" t="s">
        <v>125</v>
      </c>
      <c r="D129" s="7" t="s">
        <v>188</v>
      </c>
      <c r="E129" s="7" t="s">
        <v>120</v>
      </c>
      <c r="F129" s="34">
        <v>137000</v>
      </c>
      <c r="G129" s="27">
        <v>-4500</v>
      </c>
      <c r="H129" s="27">
        <v>132500</v>
      </c>
    </row>
    <row r="130" spans="1:8" s="1" customFormat="1">
      <c r="A130" s="8" t="s">
        <v>159</v>
      </c>
      <c r="B130" s="7" t="s">
        <v>21</v>
      </c>
      <c r="C130" s="7" t="s">
        <v>125</v>
      </c>
      <c r="D130" s="7" t="s">
        <v>188</v>
      </c>
      <c r="E130" s="7" t="s">
        <v>160</v>
      </c>
      <c r="F130" s="34">
        <f>SUM(+F131)</f>
        <v>40000</v>
      </c>
      <c r="G130" s="27">
        <f>SUM(G131)</f>
        <v>4500</v>
      </c>
      <c r="H130" s="27">
        <f>SUM(H131)</f>
        <v>44500</v>
      </c>
    </row>
    <row r="131" spans="1:8" s="1" customFormat="1" ht="25.5">
      <c r="A131" s="8" t="s">
        <v>163</v>
      </c>
      <c r="B131" s="7" t="s">
        <v>21</v>
      </c>
      <c r="C131" s="7" t="s">
        <v>125</v>
      </c>
      <c r="D131" s="7" t="s">
        <v>188</v>
      </c>
      <c r="E131" s="7" t="s">
        <v>161</v>
      </c>
      <c r="F131" s="34">
        <f>SUM(F132)</f>
        <v>40000</v>
      </c>
      <c r="G131" s="27">
        <f>SUM(G132)</f>
        <v>4500</v>
      </c>
      <c r="H131" s="27">
        <f>SUM(H132)</f>
        <v>44500</v>
      </c>
    </row>
    <row r="132" spans="1:8" s="1" customFormat="1" ht="25.5">
      <c r="A132" s="8" t="s">
        <v>164</v>
      </c>
      <c r="B132" s="7" t="s">
        <v>21</v>
      </c>
      <c r="C132" s="7" t="s">
        <v>125</v>
      </c>
      <c r="D132" s="7" t="s">
        <v>188</v>
      </c>
      <c r="E132" s="7" t="s">
        <v>162</v>
      </c>
      <c r="F132" s="34">
        <v>40000</v>
      </c>
      <c r="G132" s="27">
        <v>4500</v>
      </c>
      <c r="H132" s="27">
        <v>44500</v>
      </c>
    </row>
    <row r="133" spans="1:8" s="1" customFormat="1">
      <c r="A133" s="8" t="s">
        <v>24</v>
      </c>
      <c r="B133" s="7" t="s">
        <v>21</v>
      </c>
      <c r="C133" s="7" t="s">
        <v>66</v>
      </c>
      <c r="D133" s="7"/>
      <c r="E133" s="7"/>
      <c r="F133" s="34">
        <f>SUM(F134)</f>
        <v>247000</v>
      </c>
      <c r="G133" s="27">
        <f>SUM(G134)</f>
        <v>1085000</v>
      </c>
      <c r="H133" s="27">
        <f>SUM(H134)</f>
        <v>1332000</v>
      </c>
    </row>
    <row r="134" spans="1:8" s="1" customFormat="1">
      <c r="A134" s="8" t="s">
        <v>96</v>
      </c>
      <c r="B134" s="7" t="s">
        <v>21</v>
      </c>
      <c r="C134" s="7" t="s">
        <v>95</v>
      </c>
      <c r="D134" s="7"/>
      <c r="E134" s="7"/>
      <c r="F134" s="34">
        <f>SUM(F135)</f>
        <v>247000</v>
      </c>
      <c r="G134" s="27">
        <f>SUM(G135)</f>
        <v>1085000</v>
      </c>
      <c r="H134" s="27">
        <f>SUM(H137+H139)</f>
        <v>1332000</v>
      </c>
    </row>
    <row r="135" spans="1:8" s="1" customFormat="1">
      <c r="A135" s="8" t="s">
        <v>90</v>
      </c>
      <c r="B135" s="7" t="s">
        <v>21</v>
      </c>
      <c r="C135" s="7" t="s">
        <v>97</v>
      </c>
      <c r="D135" s="7" t="s">
        <v>91</v>
      </c>
      <c r="E135" s="7"/>
      <c r="F135" s="34">
        <f>SUM(F136)</f>
        <v>247000</v>
      </c>
      <c r="G135" s="27">
        <f>SUM(G137+G139)</f>
        <v>1085000</v>
      </c>
      <c r="H135" s="27">
        <f>SUM(H136)</f>
        <v>1332000</v>
      </c>
    </row>
    <row r="136" spans="1:8" s="1" customFormat="1" ht="38.25">
      <c r="A136" s="8" t="s">
        <v>189</v>
      </c>
      <c r="B136" s="7" t="s">
        <v>21</v>
      </c>
      <c r="C136" s="7" t="s">
        <v>95</v>
      </c>
      <c r="D136" s="7" t="s">
        <v>190</v>
      </c>
      <c r="E136" s="7"/>
      <c r="F136" s="34">
        <f>SUM(F138)</f>
        <v>247000</v>
      </c>
      <c r="G136" s="27">
        <f>SUM(G137)</f>
        <v>1332000</v>
      </c>
      <c r="H136" s="27">
        <f>SUM(H137)</f>
        <v>1332000</v>
      </c>
    </row>
    <row r="137" spans="1:8" s="1" customFormat="1">
      <c r="A137" s="36" t="s">
        <v>122</v>
      </c>
      <c r="B137" s="7" t="s">
        <v>21</v>
      </c>
      <c r="C137" s="7" t="s">
        <v>95</v>
      </c>
      <c r="D137" s="7" t="s">
        <v>190</v>
      </c>
      <c r="E137" s="35" t="s">
        <v>121</v>
      </c>
      <c r="F137" s="34"/>
      <c r="G137" s="27">
        <v>1332000</v>
      </c>
      <c r="H137" s="27">
        <v>1332000</v>
      </c>
    </row>
    <row r="138" spans="1:8" s="1" customFormat="1">
      <c r="A138" s="8" t="s">
        <v>204</v>
      </c>
      <c r="B138" s="7" t="s">
        <v>21</v>
      </c>
      <c r="C138" s="7" t="s">
        <v>95</v>
      </c>
      <c r="D138" s="7" t="s">
        <v>190</v>
      </c>
      <c r="E138" s="7" t="s">
        <v>135</v>
      </c>
      <c r="F138" s="34">
        <f>SUM(F139)</f>
        <v>247000</v>
      </c>
      <c r="G138" s="27">
        <f>SUM(G139)</f>
        <v>-247000</v>
      </c>
      <c r="H138" s="27">
        <f>SUM(H139)</f>
        <v>0</v>
      </c>
    </row>
    <row r="139" spans="1:8" s="1" customFormat="1" ht="38.25">
      <c r="A139" s="8" t="s">
        <v>136</v>
      </c>
      <c r="B139" s="7" t="s">
        <v>21</v>
      </c>
      <c r="C139" s="7" t="s">
        <v>95</v>
      </c>
      <c r="D139" s="7" t="s">
        <v>190</v>
      </c>
      <c r="E139" s="7" t="s">
        <v>137</v>
      </c>
      <c r="F139" s="34">
        <v>247000</v>
      </c>
      <c r="G139" s="27">
        <v>-247000</v>
      </c>
      <c r="H139" s="27">
        <v>0</v>
      </c>
    </row>
    <row r="140" spans="1:8" s="1" customFormat="1">
      <c r="A140" s="8" t="s">
        <v>81</v>
      </c>
      <c r="B140" s="7" t="s">
        <v>21</v>
      </c>
      <c r="C140" s="7" t="s">
        <v>80</v>
      </c>
      <c r="D140" s="7"/>
      <c r="E140" s="7"/>
      <c r="F140" s="34">
        <f>SUM(F141+F144)</f>
        <v>358000</v>
      </c>
      <c r="G140" s="27">
        <f>SUM(G141+G145)</f>
        <v>0</v>
      </c>
      <c r="H140" s="27">
        <f>SUM(H141+H144)</f>
        <v>358000</v>
      </c>
    </row>
    <row r="141" spans="1:8" s="1" customFormat="1">
      <c r="A141" s="36" t="s">
        <v>217</v>
      </c>
      <c r="B141" s="35" t="s">
        <v>21</v>
      </c>
      <c r="C141" s="35" t="s">
        <v>216</v>
      </c>
      <c r="D141" s="7"/>
      <c r="E141" s="7"/>
      <c r="F141" s="34"/>
      <c r="G141" s="27">
        <f>SUM(G142)</f>
        <v>94000</v>
      </c>
      <c r="H141" s="27">
        <f>SUM(H142)</f>
        <v>94000</v>
      </c>
    </row>
    <row r="142" spans="1:8" s="1" customFormat="1" ht="38.25">
      <c r="A142" s="36" t="s">
        <v>219</v>
      </c>
      <c r="B142" s="35" t="s">
        <v>21</v>
      </c>
      <c r="C142" s="35" t="s">
        <v>216</v>
      </c>
      <c r="D142" s="35" t="s">
        <v>218</v>
      </c>
      <c r="E142" s="7"/>
      <c r="F142" s="34"/>
      <c r="G142" s="27">
        <f>SUM(G143)</f>
        <v>94000</v>
      </c>
      <c r="H142" s="27">
        <f>SUM(H143)</f>
        <v>94000</v>
      </c>
    </row>
    <row r="143" spans="1:8" s="1" customFormat="1">
      <c r="A143" s="36" t="s">
        <v>67</v>
      </c>
      <c r="B143" s="35" t="s">
        <v>21</v>
      </c>
      <c r="C143" s="35" t="s">
        <v>216</v>
      </c>
      <c r="D143" s="35" t="s">
        <v>218</v>
      </c>
      <c r="E143" s="35" t="s">
        <v>124</v>
      </c>
      <c r="F143" s="34"/>
      <c r="G143" s="27">
        <v>94000</v>
      </c>
      <c r="H143" s="27">
        <v>94000</v>
      </c>
    </row>
    <row r="144" spans="1:8" s="1" customFormat="1">
      <c r="A144" s="8" t="s">
        <v>93</v>
      </c>
      <c r="B144" s="35" t="s">
        <v>21</v>
      </c>
      <c r="C144" s="35" t="s">
        <v>92</v>
      </c>
      <c r="D144" s="35"/>
      <c r="E144" s="35"/>
      <c r="F144" s="34">
        <f>SUM(F145)</f>
        <v>358000</v>
      </c>
      <c r="G144" s="27"/>
      <c r="H144" s="27">
        <f>SUM(H145)</f>
        <v>264000</v>
      </c>
    </row>
    <row r="145" spans="1:8" s="1" customFormat="1">
      <c r="A145" s="8" t="s">
        <v>90</v>
      </c>
      <c r="B145" s="7" t="s">
        <v>21</v>
      </c>
      <c r="C145" s="7" t="s">
        <v>92</v>
      </c>
      <c r="D145" s="7" t="s">
        <v>91</v>
      </c>
      <c r="E145" s="7"/>
      <c r="F145" s="34">
        <f>SUM(F147)</f>
        <v>358000</v>
      </c>
      <c r="G145" s="27">
        <f>SUM(G146)</f>
        <v>-94000</v>
      </c>
      <c r="H145" s="27">
        <f>SUM(H146)</f>
        <v>264000</v>
      </c>
    </row>
    <row r="146" spans="1:8" s="1" customFormat="1" ht="38.25">
      <c r="A146" s="8" t="s">
        <v>176</v>
      </c>
      <c r="B146" s="7" t="s">
        <v>21</v>
      </c>
      <c r="C146" s="7" t="s">
        <v>92</v>
      </c>
      <c r="D146" s="7" t="s">
        <v>191</v>
      </c>
      <c r="E146" s="7"/>
      <c r="F146" s="34">
        <f>SUM(+F147)</f>
        <v>358000</v>
      </c>
      <c r="G146" s="27">
        <f>SUM(G147)</f>
        <v>-94000</v>
      </c>
      <c r="H146" s="27">
        <f>SUM(H147)</f>
        <v>264000</v>
      </c>
    </row>
    <row r="147" spans="1:8" s="1" customFormat="1">
      <c r="A147" s="8" t="s">
        <v>4</v>
      </c>
      <c r="B147" s="7" t="s">
        <v>21</v>
      </c>
      <c r="C147" s="7" t="s">
        <v>92</v>
      </c>
      <c r="D147" s="7" t="s">
        <v>191</v>
      </c>
      <c r="E147" s="7" t="s">
        <v>18</v>
      </c>
      <c r="F147" s="34">
        <v>358000</v>
      </c>
      <c r="G147" s="27">
        <v>-94000</v>
      </c>
      <c r="H147" s="27">
        <v>264000</v>
      </c>
    </row>
    <row r="148" spans="1:8" s="1" customFormat="1">
      <c r="A148" s="8" t="s">
        <v>142</v>
      </c>
      <c r="B148" s="7" t="s">
        <v>21</v>
      </c>
      <c r="C148" s="7" t="s">
        <v>146</v>
      </c>
      <c r="D148" s="7"/>
      <c r="E148" s="7"/>
      <c r="F148" s="34">
        <f>SUM(F149)</f>
        <v>51500</v>
      </c>
      <c r="G148" s="27"/>
      <c r="H148" s="27">
        <f>SUM(H149)</f>
        <v>51500</v>
      </c>
    </row>
    <row r="149" spans="1:8" s="1" customFormat="1" ht="25.5">
      <c r="A149" s="8" t="s">
        <v>150</v>
      </c>
      <c r="B149" s="7" t="s">
        <v>21</v>
      </c>
      <c r="C149" s="7" t="s">
        <v>147</v>
      </c>
      <c r="D149" s="7"/>
      <c r="E149" s="7"/>
      <c r="F149" s="34">
        <f>SUM(F150)</f>
        <v>51500</v>
      </c>
      <c r="G149" s="27"/>
      <c r="H149" s="27">
        <f>SUM(H150)</f>
        <v>51500</v>
      </c>
    </row>
    <row r="150" spans="1:8" s="1" customFormat="1">
      <c r="A150" s="8" t="s">
        <v>149</v>
      </c>
      <c r="B150" s="7" t="s">
        <v>21</v>
      </c>
      <c r="C150" s="7" t="s">
        <v>147</v>
      </c>
      <c r="D150" s="7" t="s">
        <v>148</v>
      </c>
      <c r="E150" s="7"/>
      <c r="F150" s="34">
        <f>SUM(F152)</f>
        <v>51500</v>
      </c>
      <c r="G150" s="27"/>
      <c r="H150" s="27">
        <f>SUM(H151)</f>
        <v>51500</v>
      </c>
    </row>
    <row r="151" spans="1:8" s="1" customFormat="1">
      <c r="A151" s="8" t="s">
        <v>168</v>
      </c>
      <c r="B151" s="7" t="s">
        <v>21</v>
      </c>
      <c r="C151" s="7" t="s">
        <v>147</v>
      </c>
      <c r="D151" s="7" t="s">
        <v>148</v>
      </c>
      <c r="E151" s="7" t="s">
        <v>167</v>
      </c>
      <c r="F151" s="34">
        <f>SUM(+F152)</f>
        <v>51500</v>
      </c>
      <c r="G151" s="27"/>
      <c r="H151" s="27">
        <f>SUM(H152)</f>
        <v>51500</v>
      </c>
    </row>
    <row r="152" spans="1:8" s="1" customFormat="1">
      <c r="A152" s="8" t="s">
        <v>165</v>
      </c>
      <c r="B152" s="7" t="s">
        <v>21</v>
      </c>
      <c r="C152" s="7" t="s">
        <v>147</v>
      </c>
      <c r="D152" s="7" t="s">
        <v>148</v>
      </c>
      <c r="E152" s="7" t="s">
        <v>166</v>
      </c>
      <c r="F152" s="34">
        <v>51500</v>
      </c>
      <c r="G152" s="27"/>
      <c r="H152" s="27">
        <v>51500</v>
      </c>
    </row>
    <row r="153" spans="1:8" ht="25.5" hidden="1">
      <c r="A153" s="15" t="s">
        <v>83</v>
      </c>
      <c r="B153" s="16" t="s">
        <v>21</v>
      </c>
      <c r="C153" s="17" t="s">
        <v>82</v>
      </c>
      <c r="D153" s="15"/>
      <c r="E153" s="15"/>
      <c r="F153" s="30">
        <f>F154</f>
        <v>0</v>
      </c>
      <c r="G153" s="31"/>
      <c r="H153" s="31"/>
    </row>
    <row r="154" spans="1:8" ht="25.5" hidden="1">
      <c r="A154" s="15" t="s">
        <v>84</v>
      </c>
      <c r="B154" s="16" t="s">
        <v>21</v>
      </c>
      <c r="C154" s="17" t="s">
        <v>85</v>
      </c>
      <c r="D154" s="15"/>
      <c r="E154" s="15"/>
      <c r="F154" s="30">
        <f>F155</f>
        <v>0</v>
      </c>
      <c r="G154" s="31"/>
      <c r="H154" s="31"/>
    </row>
    <row r="155" spans="1:8" hidden="1">
      <c r="A155" s="8" t="s">
        <v>68</v>
      </c>
      <c r="B155" s="16" t="s">
        <v>21</v>
      </c>
      <c r="C155" s="17" t="s">
        <v>85</v>
      </c>
      <c r="D155" s="17" t="s">
        <v>69</v>
      </c>
      <c r="E155" s="15"/>
      <c r="F155" s="30">
        <f>F156</f>
        <v>0</v>
      </c>
      <c r="G155" s="31"/>
      <c r="H155" s="31"/>
    </row>
    <row r="156" spans="1:8" ht="76.5" hidden="1">
      <c r="A156" s="15" t="s">
        <v>72</v>
      </c>
      <c r="B156" s="16" t="s">
        <v>21</v>
      </c>
      <c r="C156" s="17" t="s">
        <v>85</v>
      </c>
      <c r="D156" s="17" t="s">
        <v>70</v>
      </c>
      <c r="E156" s="15"/>
      <c r="F156" s="30">
        <f>SUM(F157)</f>
        <v>0</v>
      </c>
      <c r="G156" s="31"/>
      <c r="H156" s="31"/>
    </row>
    <row r="157" spans="1:8" hidden="1">
      <c r="A157" s="15" t="s">
        <v>67</v>
      </c>
      <c r="B157" s="16" t="s">
        <v>21</v>
      </c>
      <c r="C157" s="17" t="s">
        <v>85</v>
      </c>
      <c r="D157" s="17" t="s">
        <v>70</v>
      </c>
      <c r="E157" s="18" t="s">
        <v>71</v>
      </c>
      <c r="F157" s="30">
        <v>0</v>
      </c>
      <c r="G157" s="31"/>
      <c r="H157" s="31"/>
    </row>
    <row r="158" spans="1:8" hidden="1">
      <c r="A158" s="15"/>
      <c r="B158" s="16"/>
      <c r="C158" s="17"/>
      <c r="D158" s="17"/>
      <c r="E158" s="15"/>
      <c r="F158" s="30"/>
      <c r="G158" s="31"/>
      <c r="H158" s="31"/>
    </row>
    <row r="159" spans="1:8" hidden="1">
      <c r="A159" s="15"/>
      <c r="B159" s="16"/>
      <c r="C159" s="17"/>
      <c r="D159" s="17"/>
      <c r="E159" s="15"/>
      <c r="F159" s="30"/>
      <c r="G159" s="31"/>
      <c r="H159" s="31"/>
    </row>
    <row r="160" spans="1:8" hidden="1">
      <c r="A160" s="15"/>
      <c r="B160" s="16"/>
      <c r="C160" s="17"/>
      <c r="D160" s="17"/>
      <c r="E160" s="15"/>
      <c r="F160" s="30"/>
      <c r="G160" s="31"/>
      <c r="H160" s="31"/>
    </row>
    <row r="161" spans="1:8" hidden="1">
      <c r="A161" s="15"/>
      <c r="B161" s="16"/>
      <c r="C161" s="17"/>
      <c r="D161" s="17"/>
      <c r="E161" s="16"/>
      <c r="F161" s="30"/>
      <c r="G161" s="31"/>
      <c r="H161" s="31"/>
    </row>
    <row r="162" spans="1:8" ht="15" hidden="1">
      <c r="A162" s="9"/>
      <c r="B162" s="10"/>
      <c r="C162" s="11"/>
      <c r="D162" s="10"/>
      <c r="E162" s="10"/>
      <c r="F162" s="32"/>
      <c r="G162" s="31"/>
      <c r="H162" s="31"/>
    </row>
    <row r="163" spans="1:8" ht="15">
      <c r="A163" s="9"/>
      <c r="B163" s="10"/>
      <c r="C163" s="11"/>
      <c r="D163" s="10"/>
      <c r="E163" s="10"/>
      <c r="F163" s="32"/>
      <c r="G163" s="31"/>
      <c r="H163" s="31"/>
    </row>
    <row r="164" spans="1:8" ht="15">
      <c r="A164" s="9"/>
      <c r="B164" s="10"/>
      <c r="C164" s="11"/>
      <c r="D164" s="10"/>
      <c r="E164" s="10"/>
      <c r="F164" s="10"/>
    </row>
    <row r="165" spans="1:8" ht="15">
      <c r="A165" s="9"/>
      <c r="B165" s="10"/>
      <c r="C165" s="11"/>
      <c r="D165" s="10"/>
      <c r="E165" s="10"/>
      <c r="F165" s="10"/>
    </row>
  </sheetData>
  <mergeCells count="11">
    <mergeCell ref="G4:G5"/>
    <mergeCell ref="H4:H5"/>
    <mergeCell ref="D3:H3"/>
    <mergeCell ref="C1:H1"/>
    <mergeCell ref="A2:H2"/>
    <mergeCell ref="D4:D5"/>
    <mergeCell ref="E4:E5"/>
    <mergeCell ref="F4:F5"/>
    <mergeCell ref="A4:A5"/>
    <mergeCell ref="B4:B5"/>
    <mergeCell ref="C4:C5"/>
  </mergeCells>
  <phoneticPr fontId="0" type="noConversion"/>
  <pageMargins left="0.39370078740157483" right="0.19685039370078741" top="0.59055118110236227" bottom="0.19685039370078741" header="0" footer="0"/>
  <pageSetup paperSize="9" scale="66" orientation="portrait" r:id="rId1"/>
  <headerFooter alignWithMargins="0">
    <oddFooter>Страница &amp;P</oddFooter>
  </headerFooter>
  <rowBreaks count="2" manualBreakCount="2">
    <brk id="53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</vt:lpstr>
      <vt:lpstr>прил.3!Заголовки_для_печати</vt:lpstr>
      <vt:lpstr>прил.3!Область_печати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Gogunova</dc:creator>
  <cp:lastModifiedBy>Сергей</cp:lastModifiedBy>
  <cp:lastPrinted>2013-11-26T08:11:10Z</cp:lastPrinted>
  <dcterms:created xsi:type="dcterms:W3CDTF">2006-11-07T07:42:00Z</dcterms:created>
  <dcterms:modified xsi:type="dcterms:W3CDTF">2013-12-31T06:07:41Z</dcterms:modified>
</cp:coreProperties>
</file>